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750" activeTab="0"/>
  </bookViews>
  <sheets>
    <sheet name="Radagrudzien2003" sheetId="1" r:id="rId1"/>
  </sheets>
  <definedNames/>
  <calcPr fullCalcOnLoad="1"/>
</workbook>
</file>

<file path=xl/sharedStrings.xml><?xml version="1.0" encoding="utf-8"?>
<sst xmlns="http://schemas.openxmlformats.org/spreadsheetml/2006/main" count="157" uniqueCount="82">
  <si>
    <t>PLAN ZADAŃ Z ZAKRESU ADMINISTRACJI RZĄDOWEJ</t>
  </si>
  <si>
    <t>I INNYCH ZADAŃ ZLECONYCH</t>
  </si>
  <si>
    <t>Klasyfikacja budżetowa</t>
  </si>
  <si>
    <t>Dział</t>
  </si>
  <si>
    <t>Rozdział</t>
  </si>
  <si>
    <t xml:space="preserve">§ </t>
  </si>
  <si>
    <t>Treść</t>
  </si>
  <si>
    <t xml:space="preserve">Kwota </t>
  </si>
  <si>
    <t>w złotych</t>
  </si>
  <si>
    <t>010</t>
  </si>
  <si>
    <t>01005</t>
  </si>
  <si>
    <t>Wynagrodzenia osobowe pracowników</t>
  </si>
  <si>
    <t>Podróże krajowe służbowe</t>
  </si>
  <si>
    <t>Zakup materiałów i wyposażenia</t>
  </si>
  <si>
    <t>Dodatkowe wynagrodzenie roczne</t>
  </si>
  <si>
    <t>Zakup usług pozostałych</t>
  </si>
  <si>
    <t>Składki na ubezpieczenia społeczne</t>
  </si>
  <si>
    <t>Składki na Fundusz Pracy</t>
  </si>
  <si>
    <t>Dział 710-suma</t>
  </si>
  <si>
    <t>Dział 700-suma</t>
  </si>
  <si>
    <t>Dział 010-suma</t>
  </si>
  <si>
    <t>Dział 750-suma</t>
  </si>
  <si>
    <t>Uposażenia funkcjonariuszy</t>
  </si>
  <si>
    <t>Pozostałe należnośći funkcjonariuszy</t>
  </si>
  <si>
    <t>Dodatkowe wynagrodzenia roczne</t>
  </si>
  <si>
    <t>Różne wydatki na rzecz osób fizycznych</t>
  </si>
  <si>
    <t>Zakup środków żywności</t>
  </si>
  <si>
    <t>Zakup leków i materiałów medycznych</t>
  </si>
  <si>
    <t>Zakup energii</t>
  </si>
  <si>
    <t>Zakup usług remontowych</t>
  </si>
  <si>
    <t>Różne opłaty i składki</t>
  </si>
  <si>
    <t>Krajowe podróże służbowe</t>
  </si>
  <si>
    <t>Dział 754-suma</t>
  </si>
  <si>
    <t>świadczenia społeczne</t>
  </si>
  <si>
    <t>Dział 853-suma</t>
  </si>
  <si>
    <t>RAZEM</t>
  </si>
  <si>
    <t>Nagrody roczne funkcjonariuszy</t>
  </si>
  <si>
    <t>PLAN WYDATKÓW</t>
  </si>
  <si>
    <t>Wydatki inwestyc.jednostek budżet.</t>
  </si>
  <si>
    <t>Nagrody i wydatki nie zalicz.do wynagr.</t>
  </si>
  <si>
    <t>Odpisy na zakładowy fund.świadcz.socj.</t>
  </si>
  <si>
    <t>Uposaż.oraz świadcz.pieniężne funkcjon.</t>
  </si>
  <si>
    <t>Zmiany</t>
  </si>
  <si>
    <t>26.04.01</t>
  </si>
  <si>
    <t>Plan po</t>
  </si>
  <si>
    <t>zmianach</t>
  </si>
  <si>
    <t>zakup pomocy naukowych</t>
  </si>
  <si>
    <t>zakup usług remontowych</t>
  </si>
  <si>
    <t>odpisy na zakład.fund.świadcz.socj.</t>
  </si>
  <si>
    <t>składki na ubepieczenia zdrowotne</t>
  </si>
  <si>
    <t>Dział 851-suma</t>
  </si>
  <si>
    <t>28.05.2001</t>
  </si>
  <si>
    <t>28.06.2001</t>
  </si>
  <si>
    <t>30.08.2001r.</t>
  </si>
  <si>
    <t>27.09.01</t>
  </si>
  <si>
    <t xml:space="preserve">PLAN </t>
  </si>
  <si>
    <t>Załącznik Nr 2A</t>
  </si>
  <si>
    <t>Opłaty na rzecz budżetu państwa</t>
  </si>
  <si>
    <t>zakup energii</t>
  </si>
  <si>
    <t>podróże służbowe krajowe</t>
  </si>
  <si>
    <t>2003r.</t>
  </si>
  <si>
    <t>po zmianach</t>
  </si>
  <si>
    <t>Rady Powiatu Grodziskiego</t>
  </si>
  <si>
    <t>13.02.2003</t>
  </si>
  <si>
    <t>27.03.2003</t>
  </si>
  <si>
    <t>Pozostałe odsetki</t>
  </si>
  <si>
    <t>do Uchwały Nr     /2003</t>
  </si>
  <si>
    <t>24.04.2003</t>
  </si>
  <si>
    <t>26.06.2003</t>
  </si>
  <si>
    <t>28.08.2003</t>
  </si>
  <si>
    <t>zakup usług zdrowotnych</t>
  </si>
  <si>
    <t>30.10.2003</t>
  </si>
  <si>
    <t>z dnia 30 października 2003r.</t>
  </si>
  <si>
    <t>27.11.2003</t>
  </si>
  <si>
    <t>z dnia 27 listopada 2003r.</t>
  </si>
  <si>
    <t>ywdatki na zakupy inwestycyjne</t>
  </si>
  <si>
    <t>60 000
-2 402</t>
  </si>
  <si>
    <t>22.12.2003</t>
  </si>
  <si>
    <t>Wynagr.członków korpusu służby cywil.</t>
  </si>
  <si>
    <t>Rady Powiatu  Grodziskiego</t>
  </si>
  <si>
    <t>z dnia 22.12.2003r.</t>
  </si>
  <si>
    <t>do Uchwały Nr 80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</si>
</sst>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Alignment="1">
      <alignment/>
    </xf>
    <xf numFmtId="3" fontId="1" fillId="0" borderId="9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3" fontId="1" fillId="0" borderId="2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7"/>
  <sheetViews>
    <sheetView tabSelected="1" view="pageBreakPreview" zoomScale="75" zoomScaleSheetLayoutView="75" workbookViewId="0" topLeftCell="A1">
      <selection activeCell="AC2" sqref="AC2"/>
    </sheetView>
  </sheetViews>
  <sheetFormatPr defaultColWidth="9.00390625" defaultRowHeight="12.75"/>
  <cols>
    <col min="1" max="1" width="8.125" style="1" customWidth="1"/>
    <col min="2" max="2" width="11.625" style="1" customWidth="1"/>
    <col min="3" max="3" width="8.125" style="1" customWidth="1"/>
    <col min="4" max="4" width="43.625" style="1" customWidth="1"/>
    <col min="5" max="5" width="0.12890625" style="1" hidden="1" customWidth="1"/>
    <col min="6" max="6" width="10.25390625" style="1" hidden="1" customWidth="1"/>
    <col min="7" max="7" width="14.75390625" style="1" hidden="1" customWidth="1"/>
    <col min="8" max="8" width="12.125" style="1" hidden="1" customWidth="1"/>
    <col min="9" max="11" width="0.12890625" style="1" hidden="1" customWidth="1"/>
    <col min="12" max="12" width="12.625" style="1" hidden="1" customWidth="1"/>
    <col min="13" max="13" width="0.12890625" style="1" hidden="1" customWidth="1"/>
    <col min="14" max="14" width="10.125" style="1" hidden="1" customWidth="1"/>
    <col min="15" max="15" width="16.625" style="1" hidden="1" customWidth="1"/>
    <col min="16" max="18" width="15.00390625" style="1" hidden="1" customWidth="1"/>
    <col min="19" max="19" width="14.75390625" style="1" hidden="1" customWidth="1"/>
    <col min="20" max="20" width="14.00390625" style="1" hidden="1" customWidth="1"/>
    <col min="21" max="21" width="0.12890625" style="1" hidden="1" customWidth="1"/>
    <col min="22" max="22" width="13.625" style="1" hidden="1" customWidth="1"/>
    <col min="23" max="23" width="15.625" style="1" hidden="1" customWidth="1"/>
    <col min="24" max="25" width="14.25390625" style="1" hidden="1" customWidth="1"/>
    <col min="26" max="26" width="14.125" style="1" hidden="1" customWidth="1"/>
    <col min="27" max="27" width="15.00390625" style="1" hidden="1" customWidth="1"/>
    <col min="28" max="28" width="15.25390625" style="1" hidden="1" customWidth="1"/>
    <col min="29" max="29" width="15.625" style="1" customWidth="1"/>
    <col min="30" max="30" width="14.25390625" style="1" customWidth="1"/>
    <col min="31" max="31" width="14.625" style="1" customWidth="1"/>
    <col min="32" max="16384" width="9.125" style="1" customWidth="1"/>
  </cols>
  <sheetData>
    <row r="1" spans="3:29" ht="18">
      <c r="C1" s="24"/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Y1" s="87" t="s">
        <v>56</v>
      </c>
      <c r="Z1" s="87"/>
      <c r="AA1" s="87" t="s">
        <v>56</v>
      </c>
      <c r="AB1" s="87"/>
      <c r="AC1" s="87" t="s">
        <v>56</v>
      </c>
    </row>
    <row r="2" spans="3:29" ht="18">
      <c r="C2" s="24"/>
      <c r="D2" s="123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Y2" s="87" t="s">
        <v>66</v>
      </c>
      <c r="Z2" s="87"/>
      <c r="AA2" s="87" t="s">
        <v>66</v>
      </c>
      <c r="AB2" s="87"/>
      <c r="AC2" s="87" t="s">
        <v>81</v>
      </c>
    </row>
    <row r="3" spans="3:29" ht="18">
      <c r="C3" s="24"/>
      <c r="D3" s="123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Y3" s="87" t="s">
        <v>62</v>
      </c>
      <c r="Z3" s="87"/>
      <c r="AA3" s="87" t="s">
        <v>62</v>
      </c>
      <c r="AB3" s="87"/>
      <c r="AC3" s="87" t="s">
        <v>79</v>
      </c>
    </row>
    <row r="4" spans="3:29" ht="18">
      <c r="C4" s="24"/>
      <c r="D4" s="123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Y4" s="87" t="s">
        <v>72</v>
      </c>
      <c r="Z4" s="87"/>
      <c r="AA4" s="87" t="s">
        <v>74</v>
      </c>
      <c r="AB4" s="87"/>
      <c r="AC4" s="87" t="s">
        <v>80</v>
      </c>
    </row>
    <row r="6" spans="1:31" ht="15.75">
      <c r="A6" s="98" t="s">
        <v>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</row>
    <row r="7" spans="1:31" ht="15.75">
      <c r="A7" s="98" t="s">
        <v>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9" spans="1:31" ht="15.75">
      <c r="A9" s="98" t="s">
        <v>37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</row>
    <row r="11" spans="1:31" ht="15.75">
      <c r="A11" s="118" t="s">
        <v>2</v>
      </c>
      <c r="B11" s="119"/>
      <c r="C11" s="120"/>
      <c r="D11" s="121" t="s">
        <v>6</v>
      </c>
      <c r="E11" s="74" t="s">
        <v>7</v>
      </c>
      <c r="F11" s="72" t="s">
        <v>42</v>
      </c>
      <c r="G11" s="72" t="s">
        <v>44</v>
      </c>
      <c r="H11" s="74" t="s">
        <v>42</v>
      </c>
      <c r="I11" s="72" t="s">
        <v>44</v>
      </c>
      <c r="J11" s="72" t="s">
        <v>42</v>
      </c>
      <c r="K11" s="74" t="s">
        <v>44</v>
      </c>
      <c r="L11" s="74" t="s">
        <v>42</v>
      </c>
      <c r="M11" s="74" t="s">
        <v>44</v>
      </c>
      <c r="N11" s="75" t="s">
        <v>42</v>
      </c>
      <c r="O11" s="74" t="s">
        <v>55</v>
      </c>
      <c r="P11" s="74" t="s">
        <v>42</v>
      </c>
      <c r="Q11" s="74" t="s">
        <v>55</v>
      </c>
      <c r="R11" s="74" t="s">
        <v>42</v>
      </c>
      <c r="S11" s="74" t="s">
        <v>55</v>
      </c>
      <c r="T11" s="74" t="s">
        <v>42</v>
      </c>
      <c r="U11" s="74" t="s">
        <v>55</v>
      </c>
      <c r="V11" s="74" t="s">
        <v>42</v>
      </c>
      <c r="W11" s="74" t="s">
        <v>55</v>
      </c>
      <c r="X11" s="74" t="s">
        <v>42</v>
      </c>
      <c r="Y11" s="74" t="s">
        <v>55</v>
      </c>
      <c r="Z11" s="74" t="s">
        <v>42</v>
      </c>
      <c r="AA11" s="74" t="s">
        <v>55</v>
      </c>
      <c r="AB11" s="74" t="s">
        <v>42</v>
      </c>
      <c r="AC11" s="74" t="s">
        <v>55</v>
      </c>
      <c r="AD11" s="74" t="s">
        <v>42</v>
      </c>
      <c r="AE11" s="74" t="s">
        <v>55</v>
      </c>
    </row>
    <row r="12" spans="1:31" ht="15.75">
      <c r="A12" s="76" t="s">
        <v>3</v>
      </c>
      <c r="B12" s="73" t="s">
        <v>4</v>
      </c>
      <c r="C12" s="73" t="s">
        <v>5</v>
      </c>
      <c r="D12" s="122"/>
      <c r="E12" s="77" t="s">
        <v>8</v>
      </c>
      <c r="F12" s="78" t="s">
        <v>43</v>
      </c>
      <c r="G12" s="78" t="s">
        <v>45</v>
      </c>
      <c r="H12" s="77" t="s">
        <v>51</v>
      </c>
      <c r="I12" s="78" t="s">
        <v>45</v>
      </c>
      <c r="J12" s="78" t="s">
        <v>52</v>
      </c>
      <c r="K12" s="77" t="s">
        <v>45</v>
      </c>
      <c r="L12" s="77" t="s">
        <v>53</v>
      </c>
      <c r="M12" s="77" t="s">
        <v>45</v>
      </c>
      <c r="N12" s="79" t="s">
        <v>54</v>
      </c>
      <c r="O12" s="77" t="s">
        <v>60</v>
      </c>
      <c r="P12" s="77" t="s">
        <v>63</v>
      </c>
      <c r="Q12" s="77" t="s">
        <v>61</v>
      </c>
      <c r="R12" s="77" t="s">
        <v>64</v>
      </c>
      <c r="S12" s="77" t="s">
        <v>61</v>
      </c>
      <c r="T12" s="77" t="s">
        <v>67</v>
      </c>
      <c r="U12" s="77" t="s">
        <v>61</v>
      </c>
      <c r="V12" s="77" t="s">
        <v>68</v>
      </c>
      <c r="W12" s="77" t="s">
        <v>61</v>
      </c>
      <c r="X12" s="77" t="s">
        <v>69</v>
      </c>
      <c r="Y12" s="77" t="s">
        <v>61</v>
      </c>
      <c r="Z12" s="77" t="s">
        <v>71</v>
      </c>
      <c r="AA12" s="77" t="s">
        <v>61</v>
      </c>
      <c r="AB12" s="77" t="s">
        <v>73</v>
      </c>
      <c r="AC12" s="77" t="s">
        <v>61</v>
      </c>
      <c r="AD12" s="77" t="s">
        <v>77</v>
      </c>
      <c r="AE12" s="77" t="s">
        <v>61</v>
      </c>
    </row>
    <row r="13" spans="1:31" ht="15.75">
      <c r="A13" s="20"/>
      <c r="B13" s="20"/>
      <c r="C13" s="20"/>
      <c r="D13" s="69"/>
      <c r="E13" s="70"/>
      <c r="F13" s="71"/>
      <c r="G13" s="18"/>
      <c r="I13" s="6"/>
      <c r="J13" s="32"/>
      <c r="K13" s="6"/>
      <c r="L13" s="6"/>
      <c r="M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5">
      <c r="A14" s="55" t="s">
        <v>9</v>
      </c>
      <c r="B14" s="55" t="s">
        <v>10</v>
      </c>
      <c r="C14" s="50">
        <v>4300</v>
      </c>
      <c r="D14" s="56" t="s">
        <v>15</v>
      </c>
      <c r="E14" s="54">
        <v>50000</v>
      </c>
      <c r="F14" s="32"/>
      <c r="G14" s="3">
        <f>E14+F14</f>
        <v>50000</v>
      </c>
      <c r="I14" s="3">
        <f>G14+H14</f>
        <v>50000</v>
      </c>
      <c r="J14" s="32"/>
      <c r="K14" s="3">
        <f>I14+J14</f>
        <v>50000</v>
      </c>
      <c r="L14" s="3"/>
      <c r="M14" s="3">
        <f>K14+L14</f>
        <v>50000</v>
      </c>
      <c r="O14" s="3">
        <v>91000</v>
      </c>
      <c r="P14" s="3"/>
      <c r="Q14" s="3">
        <f>O14+P14</f>
        <v>91000</v>
      </c>
      <c r="R14" s="3"/>
      <c r="S14" s="3">
        <f>Q14+R14</f>
        <v>91000</v>
      </c>
      <c r="T14" s="3"/>
      <c r="U14" s="3">
        <f>S14+T14</f>
        <v>91000</v>
      </c>
      <c r="V14" s="3"/>
      <c r="W14" s="3">
        <f>U14+V14</f>
        <v>91000</v>
      </c>
      <c r="X14" s="3"/>
      <c r="Y14" s="3">
        <f>W14+X14</f>
        <v>91000</v>
      </c>
      <c r="Z14" s="3"/>
      <c r="AA14" s="3">
        <f>Y14+Z14</f>
        <v>91000</v>
      </c>
      <c r="AB14" s="3"/>
      <c r="AC14" s="3">
        <f>AA14+AB14</f>
        <v>91000</v>
      </c>
      <c r="AD14" s="3"/>
      <c r="AE14" s="3">
        <f>AC14+AD14</f>
        <v>91000</v>
      </c>
    </row>
    <row r="15" spans="1:31" ht="15">
      <c r="A15" s="26"/>
      <c r="B15" s="26"/>
      <c r="C15" s="27"/>
      <c r="D15" s="28"/>
      <c r="E15" s="54"/>
      <c r="F15" s="32"/>
      <c r="G15" s="40"/>
      <c r="I15" s="3"/>
      <c r="J15" s="32"/>
      <c r="K15" s="3"/>
      <c r="L15" s="3"/>
      <c r="M15" s="3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5.75">
      <c r="A16" s="117" t="s">
        <v>20</v>
      </c>
      <c r="B16" s="105"/>
      <c r="C16" s="105"/>
      <c r="D16" s="89"/>
      <c r="E16" s="22">
        <v>50000</v>
      </c>
      <c r="F16" s="33"/>
      <c r="G16" s="36">
        <f aca="true" t="shared" si="0" ref="G16:G79">E16+F16</f>
        <v>50000</v>
      </c>
      <c r="H16" s="33"/>
      <c r="I16" s="10">
        <f>I14</f>
        <v>50000</v>
      </c>
      <c r="J16" s="36"/>
      <c r="K16" s="10">
        <f>K14</f>
        <v>50000</v>
      </c>
      <c r="L16" s="10">
        <f>L14</f>
        <v>0</v>
      </c>
      <c r="M16" s="10">
        <f>M14</f>
        <v>50000</v>
      </c>
      <c r="N16" s="33"/>
      <c r="O16" s="60">
        <f>O14</f>
        <v>91000</v>
      </c>
      <c r="P16" s="60"/>
      <c r="Q16" s="60">
        <f>Q14</f>
        <v>91000</v>
      </c>
      <c r="R16" s="60"/>
      <c r="S16" s="60">
        <f>S14</f>
        <v>91000</v>
      </c>
      <c r="T16" s="60"/>
      <c r="U16" s="60">
        <f>U14</f>
        <v>91000</v>
      </c>
      <c r="V16" s="60"/>
      <c r="W16" s="60">
        <f>W14</f>
        <v>91000</v>
      </c>
      <c r="X16" s="60"/>
      <c r="Y16" s="60">
        <f>Y14</f>
        <v>91000</v>
      </c>
      <c r="Z16" s="60"/>
      <c r="AA16" s="60">
        <f>AA14</f>
        <v>91000</v>
      </c>
      <c r="AB16" s="60"/>
      <c r="AC16" s="60">
        <f>AC14</f>
        <v>91000</v>
      </c>
      <c r="AD16" s="60"/>
      <c r="AE16" s="60">
        <f>AE14</f>
        <v>91000</v>
      </c>
    </row>
    <row r="17" spans="1:31" ht="15.75">
      <c r="A17" s="61"/>
      <c r="B17" s="62"/>
      <c r="C17" s="62"/>
      <c r="D17" s="62"/>
      <c r="E17" s="57"/>
      <c r="F17" s="58"/>
      <c r="G17" s="59"/>
      <c r="H17" s="58"/>
      <c r="I17" s="60"/>
      <c r="J17" s="59"/>
      <c r="K17" s="60"/>
      <c r="L17" s="60"/>
      <c r="M17" s="60"/>
      <c r="N17" s="5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ht="15">
      <c r="A18" s="50">
        <v>700</v>
      </c>
      <c r="B18" s="50">
        <v>70005</v>
      </c>
      <c r="C18" s="50">
        <v>4300</v>
      </c>
      <c r="D18" s="56" t="s">
        <v>15</v>
      </c>
      <c r="E18" s="25">
        <v>50000</v>
      </c>
      <c r="G18" s="3">
        <f t="shared" si="0"/>
        <v>50000</v>
      </c>
      <c r="I18" s="3">
        <f aca="true" t="shared" si="1" ref="I18:I81">G18+H18</f>
        <v>50000</v>
      </c>
      <c r="J18" s="32"/>
      <c r="K18" s="3">
        <f>I18+J18</f>
        <v>50000</v>
      </c>
      <c r="L18" s="3"/>
      <c r="M18" s="3">
        <f>K18+L18</f>
        <v>50000</v>
      </c>
      <c r="O18" s="3">
        <v>62000</v>
      </c>
      <c r="P18" s="3"/>
      <c r="Q18" s="3">
        <f>O18+P18</f>
        <v>62000</v>
      </c>
      <c r="R18" s="3"/>
      <c r="S18" s="3">
        <f>Q18+R18</f>
        <v>62000</v>
      </c>
      <c r="T18" s="3"/>
      <c r="U18" s="3">
        <f>S18+T18</f>
        <v>62000</v>
      </c>
      <c r="V18" s="3"/>
      <c r="W18" s="3">
        <f>U18+V18</f>
        <v>62000</v>
      </c>
      <c r="X18" s="3"/>
      <c r="Y18" s="3">
        <f>W18+X18</f>
        <v>62000</v>
      </c>
      <c r="Z18" s="3"/>
      <c r="AA18" s="3">
        <f>Y18+Z18</f>
        <v>62000</v>
      </c>
      <c r="AB18" s="3"/>
      <c r="AC18" s="3">
        <f>AA18+AB18</f>
        <v>62000</v>
      </c>
      <c r="AD18" s="3"/>
      <c r="AE18" s="3">
        <f>AC18+AD18</f>
        <v>62000</v>
      </c>
    </row>
    <row r="19" spans="1:31" ht="15">
      <c r="A19" s="27"/>
      <c r="B19" s="27"/>
      <c r="C19" s="27"/>
      <c r="D19" s="28"/>
      <c r="E19" s="25"/>
      <c r="G19" s="40"/>
      <c r="I19" s="3"/>
      <c r="J19" s="32"/>
      <c r="K19" s="3"/>
      <c r="L19" s="3"/>
      <c r="M19" s="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>
      <c r="A20" s="90" t="s">
        <v>19</v>
      </c>
      <c r="B20" s="106"/>
      <c r="C20" s="106"/>
      <c r="D20" s="107"/>
      <c r="E20" s="10">
        <v>50000</v>
      </c>
      <c r="F20" s="29"/>
      <c r="G20" s="37">
        <f t="shared" si="0"/>
        <v>50000</v>
      </c>
      <c r="H20" s="29"/>
      <c r="I20" s="19">
        <f>I18</f>
        <v>50000</v>
      </c>
      <c r="J20" s="37"/>
      <c r="K20" s="19">
        <f>K18</f>
        <v>50000</v>
      </c>
      <c r="L20" s="19">
        <f>L18</f>
        <v>0</v>
      </c>
      <c r="M20" s="19">
        <f>M18</f>
        <v>50000</v>
      </c>
      <c r="N20" s="33"/>
      <c r="O20" s="60">
        <f>O18</f>
        <v>62000</v>
      </c>
      <c r="P20" s="60"/>
      <c r="Q20" s="60">
        <f>Q18</f>
        <v>62000</v>
      </c>
      <c r="R20" s="60"/>
      <c r="S20" s="60">
        <f>S18</f>
        <v>62000</v>
      </c>
      <c r="T20" s="60"/>
      <c r="U20" s="60">
        <f>U18</f>
        <v>62000</v>
      </c>
      <c r="V20" s="60"/>
      <c r="W20" s="60">
        <f>W18</f>
        <v>62000</v>
      </c>
      <c r="X20" s="60"/>
      <c r="Y20" s="60">
        <f>Y18</f>
        <v>62000</v>
      </c>
      <c r="Z20" s="60"/>
      <c r="AA20" s="60">
        <f>AA18</f>
        <v>62000</v>
      </c>
      <c r="AB20" s="60"/>
      <c r="AC20" s="60">
        <f>AC18</f>
        <v>62000</v>
      </c>
      <c r="AD20" s="60"/>
      <c r="AE20" s="60">
        <f>AE18</f>
        <v>62000</v>
      </c>
    </row>
    <row r="21" spans="1:31" ht="15">
      <c r="A21" s="11"/>
      <c r="B21" s="14"/>
      <c r="C21" s="11"/>
      <c r="D21" s="5"/>
      <c r="E21" s="5"/>
      <c r="F21" s="34"/>
      <c r="G21" s="39"/>
      <c r="H21" s="34"/>
      <c r="I21" s="39"/>
      <c r="J21" s="34"/>
      <c r="K21" s="5"/>
      <c r="L21" s="5"/>
      <c r="M21" s="5"/>
      <c r="N21" s="3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">
      <c r="A22" s="12">
        <v>710</v>
      </c>
      <c r="B22" s="15">
        <v>71013</v>
      </c>
      <c r="C22" s="12">
        <v>4300</v>
      </c>
      <c r="D22" s="6" t="s">
        <v>15</v>
      </c>
      <c r="E22" s="3">
        <v>80000</v>
      </c>
      <c r="F22" s="32"/>
      <c r="G22" s="40">
        <f t="shared" si="0"/>
        <v>80000</v>
      </c>
      <c r="H22" s="32"/>
      <c r="I22" s="40">
        <f t="shared" si="1"/>
        <v>80000</v>
      </c>
      <c r="J22" s="32"/>
      <c r="K22" s="3">
        <f>I22+J22</f>
        <v>80000</v>
      </c>
      <c r="L22" s="3"/>
      <c r="M22" s="3">
        <f>K22+L22</f>
        <v>80000</v>
      </c>
      <c r="N22" s="32"/>
      <c r="O22" s="3">
        <v>35000</v>
      </c>
      <c r="P22" s="3"/>
      <c r="Q22" s="3">
        <f>O22+P22</f>
        <v>35000</v>
      </c>
      <c r="R22" s="3"/>
      <c r="S22" s="3">
        <f>Q22+R22</f>
        <v>35000</v>
      </c>
      <c r="T22" s="3"/>
      <c r="U22" s="3">
        <f>S22+T22</f>
        <v>35000</v>
      </c>
      <c r="V22" s="3"/>
      <c r="W22" s="3">
        <f>U22+V22</f>
        <v>35000</v>
      </c>
      <c r="X22" s="3"/>
      <c r="Y22" s="3">
        <f>W22+X22</f>
        <v>35000</v>
      </c>
      <c r="Z22" s="3"/>
      <c r="AA22" s="3">
        <f>Y22+Z22</f>
        <v>35000</v>
      </c>
      <c r="AB22" s="3"/>
      <c r="AC22" s="3">
        <f>AA22+AB22</f>
        <v>35000</v>
      </c>
      <c r="AD22" s="3"/>
      <c r="AE22" s="3">
        <f>AC22+AD22</f>
        <v>35000</v>
      </c>
    </row>
    <row r="23" spans="1:31" ht="15">
      <c r="A23" s="13"/>
      <c r="B23" s="16"/>
      <c r="C23" s="13"/>
      <c r="D23" s="7"/>
      <c r="E23" s="7"/>
      <c r="F23" s="30"/>
      <c r="G23" s="43"/>
      <c r="H23" s="30"/>
      <c r="I23" s="43"/>
      <c r="J23" s="30"/>
      <c r="K23" s="8"/>
      <c r="L23" s="8"/>
      <c r="M23" s="8"/>
      <c r="N23" s="30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5.75">
      <c r="A24" s="115"/>
      <c r="B24" s="108"/>
      <c r="C24" s="108"/>
      <c r="D24" s="109"/>
      <c r="E24" s="6"/>
      <c r="F24" s="32"/>
      <c r="G24" s="40"/>
      <c r="H24" s="32"/>
      <c r="I24" s="40"/>
      <c r="J24" s="32"/>
      <c r="K24" s="3"/>
      <c r="L24" s="3"/>
      <c r="M24" s="3"/>
      <c r="N24" s="32"/>
      <c r="O24" s="19">
        <f>O22</f>
        <v>35000</v>
      </c>
      <c r="P24" s="19"/>
      <c r="Q24" s="19">
        <f>Q22</f>
        <v>35000</v>
      </c>
      <c r="R24" s="19"/>
      <c r="S24" s="19">
        <f>S22</f>
        <v>35000</v>
      </c>
      <c r="T24" s="19"/>
      <c r="U24" s="19">
        <f>U22</f>
        <v>35000</v>
      </c>
      <c r="V24" s="19"/>
      <c r="W24" s="19">
        <f>W22</f>
        <v>35000</v>
      </c>
      <c r="X24" s="19"/>
      <c r="Y24" s="19">
        <f>Y22</f>
        <v>35000</v>
      </c>
      <c r="Z24" s="19"/>
      <c r="AA24" s="19">
        <f>AA22</f>
        <v>35000</v>
      </c>
      <c r="AB24" s="19"/>
      <c r="AC24" s="19">
        <f>AC22</f>
        <v>35000</v>
      </c>
      <c r="AD24" s="19"/>
      <c r="AE24" s="19">
        <f>AE22</f>
        <v>35000</v>
      </c>
    </row>
    <row r="25" spans="1:31" ht="15">
      <c r="A25" s="11"/>
      <c r="B25" s="62"/>
      <c r="C25" s="62"/>
      <c r="D25" s="62"/>
      <c r="E25" s="64"/>
      <c r="F25" s="32"/>
      <c r="G25" s="40"/>
      <c r="H25" s="32"/>
      <c r="I25" s="40"/>
      <c r="J25" s="32"/>
      <c r="K25" s="3"/>
      <c r="L25" s="3"/>
      <c r="M25" s="3"/>
      <c r="N25" s="32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">
      <c r="A26" s="12">
        <v>710</v>
      </c>
      <c r="B26" s="12">
        <v>71014</v>
      </c>
      <c r="C26" s="12">
        <v>4300</v>
      </c>
      <c r="D26" s="6" t="s">
        <v>15</v>
      </c>
      <c r="E26" s="48">
        <v>70000</v>
      </c>
      <c r="F26" s="34"/>
      <c r="G26" s="39">
        <f t="shared" si="0"/>
        <v>70000</v>
      </c>
      <c r="H26" s="34"/>
      <c r="I26" s="39">
        <f t="shared" si="1"/>
        <v>70000</v>
      </c>
      <c r="J26" s="34"/>
      <c r="K26" s="4">
        <f>I26+J26</f>
        <v>70000</v>
      </c>
      <c r="L26" s="4"/>
      <c r="M26" s="4">
        <f>K26+L26</f>
        <v>70000</v>
      </c>
      <c r="N26" s="34"/>
      <c r="O26" s="3">
        <v>50000</v>
      </c>
      <c r="P26" s="3"/>
      <c r="Q26" s="3">
        <f>O26+P26</f>
        <v>50000</v>
      </c>
      <c r="R26" s="3"/>
      <c r="S26" s="3">
        <f>Q26+R26</f>
        <v>50000</v>
      </c>
      <c r="T26" s="3"/>
      <c r="U26" s="3">
        <f>S26+T26</f>
        <v>50000</v>
      </c>
      <c r="V26" s="3"/>
      <c r="W26" s="3">
        <f>U26+V26</f>
        <v>50000</v>
      </c>
      <c r="X26" s="3"/>
      <c r="Y26" s="3">
        <f>W26+X26</f>
        <v>50000</v>
      </c>
      <c r="Z26" s="3"/>
      <c r="AA26" s="3">
        <f>Y26+Z26</f>
        <v>50000</v>
      </c>
      <c r="AB26" s="3"/>
      <c r="AC26" s="3">
        <f>AA26+AB26</f>
        <v>50000</v>
      </c>
      <c r="AD26" s="3"/>
      <c r="AE26" s="3">
        <f>AC26+AD26</f>
        <v>50000</v>
      </c>
    </row>
    <row r="27" spans="1:31" ht="15">
      <c r="A27" s="13"/>
      <c r="B27" s="13"/>
      <c r="C27" s="13"/>
      <c r="D27" s="7"/>
      <c r="E27" s="47"/>
      <c r="F27" s="30"/>
      <c r="G27" s="43"/>
      <c r="H27" s="30"/>
      <c r="I27" s="43"/>
      <c r="J27" s="30"/>
      <c r="K27" s="8"/>
      <c r="L27" s="8"/>
      <c r="M27" s="8"/>
      <c r="N27" s="30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5.75">
      <c r="A28" s="115"/>
      <c r="B28" s="108"/>
      <c r="C28" s="108"/>
      <c r="D28" s="109"/>
      <c r="E28" s="3"/>
      <c r="F28" s="21"/>
      <c r="G28" s="40"/>
      <c r="H28" s="21"/>
      <c r="I28" s="40"/>
      <c r="J28" s="21"/>
      <c r="K28" s="3"/>
      <c r="L28" s="3"/>
      <c r="M28" s="3"/>
      <c r="N28" s="21"/>
      <c r="O28" s="60">
        <f>O26</f>
        <v>50000</v>
      </c>
      <c r="P28" s="60"/>
      <c r="Q28" s="60">
        <f>Q26</f>
        <v>50000</v>
      </c>
      <c r="R28" s="60"/>
      <c r="S28" s="60">
        <f>S26</f>
        <v>50000</v>
      </c>
      <c r="T28" s="60"/>
      <c r="U28" s="60">
        <f>U26</f>
        <v>50000</v>
      </c>
      <c r="V28" s="60"/>
      <c r="W28" s="60">
        <f>W26</f>
        <v>50000</v>
      </c>
      <c r="X28" s="60"/>
      <c r="Y28" s="60">
        <f>Y26</f>
        <v>50000</v>
      </c>
      <c r="Z28" s="60"/>
      <c r="AA28" s="60">
        <f>AA26</f>
        <v>50000</v>
      </c>
      <c r="AB28" s="60"/>
      <c r="AC28" s="60">
        <f>AC26</f>
        <v>50000</v>
      </c>
      <c r="AD28" s="60"/>
      <c r="AE28" s="60">
        <f>AE26</f>
        <v>50000</v>
      </c>
    </row>
    <row r="29" spans="1:31" ht="15">
      <c r="A29" s="11">
        <v>710</v>
      </c>
      <c r="B29" s="11">
        <v>71015</v>
      </c>
      <c r="C29" s="11">
        <v>4010</v>
      </c>
      <c r="D29" s="5" t="s">
        <v>11</v>
      </c>
      <c r="E29" s="4">
        <v>58000</v>
      </c>
      <c r="F29" s="17">
        <v>-1000</v>
      </c>
      <c r="G29" s="3">
        <f t="shared" si="0"/>
        <v>57000</v>
      </c>
      <c r="I29" s="4">
        <f t="shared" si="1"/>
        <v>57000</v>
      </c>
      <c r="K29" s="3">
        <f>I29+J29</f>
        <v>57000</v>
      </c>
      <c r="L29" s="3"/>
      <c r="M29" s="3">
        <f>K29+L29</f>
        <v>57000</v>
      </c>
      <c r="O29" s="4">
        <v>58000</v>
      </c>
      <c r="P29" s="39"/>
      <c r="Q29" s="4">
        <f>O29+P29</f>
        <v>58000</v>
      </c>
      <c r="R29" s="4">
        <v>-360</v>
      </c>
      <c r="S29" s="4">
        <f>Q29+R29</f>
        <v>57640</v>
      </c>
      <c r="T29" s="4"/>
      <c r="U29" s="4">
        <f>S29+T29</f>
        <v>57640</v>
      </c>
      <c r="V29" s="4"/>
      <c r="W29" s="4">
        <f>U29+V29</f>
        <v>57640</v>
      </c>
      <c r="X29" s="4"/>
      <c r="Y29" s="4">
        <f>W29+X29</f>
        <v>57640</v>
      </c>
      <c r="Z29" s="4"/>
      <c r="AA29" s="4">
        <f>Y29+Z29</f>
        <v>57640</v>
      </c>
      <c r="AB29" s="4">
        <v>9000</v>
      </c>
      <c r="AC29" s="4">
        <f>AA29+AB29</f>
        <v>66640</v>
      </c>
      <c r="AD29" s="39">
        <v>-5000</v>
      </c>
      <c r="AE29" s="4">
        <f>AC29+AD29</f>
        <v>61640</v>
      </c>
    </row>
    <row r="30" spans="1:31" ht="15">
      <c r="A30" s="12"/>
      <c r="B30" s="12"/>
      <c r="C30" s="12">
        <v>4020</v>
      </c>
      <c r="D30" s="6" t="s">
        <v>78</v>
      </c>
      <c r="E30" s="3"/>
      <c r="F30" s="17"/>
      <c r="G30" s="3"/>
      <c r="I30" s="3"/>
      <c r="K30" s="3"/>
      <c r="L30" s="3"/>
      <c r="M30" s="3"/>
      <c r="O30" s="3"/>
      <c r="P30" s="4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>
        <v>0</v>
      </c>
      <c r="AD30" s="40">
        <v>5000</v>
      </c>
      <c r="AE30" s="3">
        <f>AC30+AD30</f>
        <v>5000</v>
      </c>
    </row>
    <row r="31" spans="1:31" ht="15.75" customHeight="1">
      <c r="A31" s="12"/>
      <c r="B31" s="12"/>
      <c r="C31" s="12">
        <v>4040</v>
      </c>
      <c r="D31" s="6" t="s">
        <v>14</v>
      </c>
      <c r="E31" s="3">
        <v>3000</v>
      </c>
      <c r="F31" s="17">
        <v>1000</v>
      </c>
      <c r="G31" s="3">
        <f t="shared" si="0"/>
        <v>4000</v>
      </c>
      <c r="I31" s="3">
        <f t="shared" si="1"/>
        <v>4000</v>
      </c>
      <c r="K31" s="3">
        <f>I31+J31</f>
        <v>4000</v>
      </c>
      <c r="L31" s="3"/>
      <c r="M31" s="3">
        <f>K31+L31</f>
        <v>4000</v>
      </c>
      <c r="O31" s="3">
        <v>3800</v>
      </c>
      <c r="P31" s="40"/>
      <c r="Q31" s="3">
        <f aca="true" t="shared" si="2" ref="Q31:Q37">O31+P31</f>
        <v>3800</v>
      </c>
      <c r="R31" s="3">
        <v>360</v>
      </c>
      <c r="S31" s="3">
        <f aca="true" t="shared" si="3" ref="S31:S37">Q31+R31</f>
        <v>4160</v>
      </c>
      <c r="T31" s="3"/>
      <c r="U31" s="3">
        <f aca="true" t="shared" si="4" ref="U31:U37">S31+T31</f>
        <v>4160</v>
      </c>
      <c r="V31" s="3"/>
      <c r="W31" s="3">
        <f aca="true" t="shared" si="5" ref="W31:W37">U31+V31</f>
        <v>4160</v>
      </c>
      <c r="X31" s="3">
        <v>-3</v>
      </c>
      <c r="Y31" s="3">
        <f aca="true" t="shared" si="6" ref="Y31:Y37">W31+X31</f>
        <v>4157</v>
      </c>
      <c r="Z31" s="3"/>
      <c r="AA31" s="3">
        <f aca="true" t="shared" si="7" ref="AA31:AA37">Y31+Z31</f>
        <v>4157</v>
      </c>
      <c r="AB31" s="3"/>
      <c r="AC31" s="3">
        <f aca="true" t="shared" si="8" ref="AC31:AC38">AA31+AB31</f>
        <v>4157</v>
      </c>
      <c r="AD31" s="40"/>
      <c r="AE31" s="3">
        <f aca="true" t="shared" si="9" ref="AE31:AE38">AC31+AD31</f>
        <v>4157</v>
      </c>
    </row>
    <row r="32" spans="1:31" ht="15">
      <c r="A32" s="12"/>
      <c r="B32" s="12"/>
      <c r="C32" s="12">
        <v>4110</v>
      </c>
      <c r="D32" s="6" t="s">
        <v>16</v>
      </c>
      <c r="E32" s="3">
        <v>10900</v>
      </c>
      <c r="G32" s="3">
        <f t="shared" si="0"/>
        <v>10900</v>
      </c>
      <c r="I32" s="3">
        <f t="shared" si="1"/>
        <v>10900</v>
      </c>
      <c r="K32" s="3">
        <f>I32+J32</f>
        <v>10900</v>
      </c>
      <c r="L32" s="3"/>
      <c r="M32" s="3">
        <f>K32+L32</f>
        <v>10900</v>
      </c>
      <c r="O32" s="3">
        <v>11000</v>
      </c>
      <c r="P32" s="40"/>
      <c r="Q32" s="3">
        <f t="shared" si="2"/>
        <v>11000</v>
      </c>
      <c r="R32" s="3"/>
      <c r="S32" s="3">
        <f t="shared" si="3"/>
        <v>11000</v>
      </c>
      <c r="T32" s="3"/>
      <c r="U32" s="3">
        <f t="shared" si="4"/>
        <v>11000</v>
      </c>
      <c r="V32" s="3"/>
      <c r="W32" s="3">
        <f t="shared" si="5"/>
        <v>11000</v>
      </c>
      <c r="X32" s="3"/>
      <c r="Y32" s="3">
        <f t="shared" si="6"/>
        <v>11000</v>
      </c>
      <c r="Z32" s="3"/>
      <c r="AA32" s="3">
        <f t="shared" si="7"/>
        <v>11000</v>
      </c>
      <c r="AB32" s="3">
        <v>1662</v>
      </c>
      <c r="AC32" s="3">
        <f t="shared" si="8"/>
        <v>12662</v>
      </c>
      <c r="AD32" s="40"/>
      <c r="AE32" s="3">
        <f t="shared" si="9"/>
        <v>12662</v>
      </c>
    </row>
    <row r="33" spans="1:31" ht="15">
      <c r="A33" s="12"/>
      <c r="B33" s="12"/>
      <c r="C33" s="12">
        <v>4120</v>
      </c>
      <c r="D33" s="6" t="s">
        <v>17</v>
      </c>
      <c r="E33" s="3">
        <v>1500</v>
      </c>
      <c r="G33" s="3">
        <f t="shared" si="0"/>
        <v>1500</v>
      </c>
      <c r="I33" s="3">
        <f t="shared" si="1"/>
        <v>1500</v>
      </c>
      <c r="K33" s="3">
        <f>I33+J33</f>
        <v>1500</v>
      </c>
      <c r="L33" s="3"/>
      <c r="M33" s="3">
        <f>K33+L33</f>
        <v>1500</v>
      </c>
      <c r="O33" s="3">
        <v>1500</v>
      </c>
      <c r="P33" s="40"/>
      <c r="Q33" s="3">
        <f t="shared" si="2"/>
        <v>1500</v>
      </c>
      <c r="R33" s="3"/>
      <c r="S33" s="3">
        <f t="shared" si="3"/>
        <v>1500</v>
      </c>
      <c r="T33" s="3"/>
      <c r="U33" s="3">
        <f t="shared" si="4"/>
        <v>1500</v>
      </c>
      <c r="V33" s="3"/>
      <c r="W33" s="3">
        <f t="shared" si="5"/>
        <v>1500</v>
      </c>
      <c r="X33" s="3"/>
      <c r="Y33" s="3">
        <f t="shared" si="6"/>
        <v>1500</v>
      </c>
      <c r="Z33" s="3"/>
      <c r="AA33" s="3">
        <f t="shared" si="7"/>
        <v>1500</v>
      </c>
      <c r="AB33" s="3">
        <v>222</v>
      </c>
      <c r="AC33" s="3">
        <f t="shared" si="8"/>
        <v>1722</v>
      </c>
      <c r="AD33" s="40"/>
      <c r="AE33" s="3">
        <f t="shared" si="9"/>
        <v>1722</v>
      </c>
    </row>
    <row r="34" spans="1:31" ht="15">
      <c r="A34" s="12"/>
      <c r="B34" s="12"/>
      <c r="C34" s="12">
        <v>4210</v>
      </c>
      <c r="D34" s="6" t="s">
        <v>13</v>
      </c>
      <c r="E34" s="3">
        <v>3000</v>
      </c>
      <c r="G34" s="3">
        <f t="shared" si="0"/>
        <v>3000</v>
      </c>
      <c r="I34" s="3">
        <f t="shared" si="1"/>
        <v>3000</v>
      </c>
      <c r="K34" s="3">
        <f>I34+J34</f>
        <v>3000</v>
      </c>
      <c r="L34" s="3"/>
      <c r="M34" s="3">
        <f>K34+L34</f>
        <v>3000</v>
      </c>
      <c r="O34" s="3">
        <v>3200</v>
      </c>
      <c r="P34" s="40"/>
      <c r="Q34" s="3">
        <f t="shared" si="2"/>
        <v>3200</v>
      </c>
      <c r="R34" s="3">
        <v>1000</v>
      </c>
      <c r="S34" s="3">
        <f t="shared" si="3"/>
        <v>4200</v>
      </c>
      <c r="T34" s="3"/>
      <c r="U34" s="3">
        <f t="shared" si="4"/>
        <v>4200</v>
      </c>
      <c r="V34" s="3">
        <v>1000</v>
      </c>
      <c r="W34" s="3">
        <f t="shared" si="5"/>
        <v>5200</v>
      </c>
      <c r="X34" s="3"/>
      <c r="Y34" s="3">
        <f t="shared" si="6"/>
        <v>5200</v>
      </c>
      <c r="Z34" s="3">
        <v>-500</v>
      </c>
      <c r="AA34" s="3">
        <f t="shared" si="7"/>
        <v>4700</v>
      </c>
      <c r="AB34" s="3">
        <v>2000</v>
      </c>
      <c r="AC34" s="3">
        <f t="shared" si="8"/>
        <v>6700</v>
      </c>
      <c r="AD34" s="40"/>
      <c r="AE34" s="3">
        <f t="shared" si="9"/>
        <v>6700</v>
      </c>
    </row>
    <row r="35" spans="1:31" ht="15">
      <c r="A35" s="12"/>
      <c r="B35" s="12"/>
      <c r="C35" s="12">
        <v>4260</v>
      </c>
      <c r="D35" s="6" t="s">
        <v>28</v>
      </c>
      <c r="E35" s="3"/>
      <c r="G35" s="3"/>
      <c r="I35" s="3"/>
      <c r="K35" s="3"/>
      <c r="L35" s="3"/>
      <c r="M35" s="3"/>
      <c r="O35" s="3">
        <v>1000</v>
      </c>
      <c r="P35" s="40"/>
      <c r="Q35" s="3">
        <f t="shared" si="2"/>
        <v>1000</v>
      </c>
      <c r="R35" s="3">
        <v>500</v>
      </c>
      <c r="S35" s="3">
        <f t="shared" si="3"/>
        <v>1500</v>
      </c>
      <c r="T35" s="3"/>
      <c r="U35" s="3">
        <f t="shared" si="4"/>
        <v>1500</v>
      </c>
      <c r="V35" s="3"/>
      <c r="W35" s="3">
        <f t="shared" si="5"/>
        <v>1500</v>
      </c>
      <c r="X35" s="3">
        <v>1303</v>
      </c>
      <c r="Y35" s="3">
        <f t="shared" si="6"/>
        <v>2803</v>
      </c>
      <c r="Z35" s="3">
        <v>500</v>
      </c>
      <c r="AA35" s="3">
        <f t="shared" si="7"/>
        <v>3303</v>
      </c>
      <c r="AB35" s="3">
        <v>300</v>
      </c>
      <c r="AC35" s="3">
        <f t="shared" si="8"/>
        <v>3603</v>
      </c>
      <c r="AD35" s="40"/>
      <c r="AE35" s="3">
        <f t="shared" si="9"/>
        <v>3603</v>
      </c>
    </row>
    <row r="36" spans="1:31" ht="15">
      <c r="A36" s="12"/>
      <c r="B36" s="12"/>
      <c r="C36" s="12">
        <v>4300</v>
      </c>
      <c r="D36" s="6" t="s">
        <v>15</v>
      </c>
      <c r="E36" s="3">
        <v>5100</v>
      </c>
      <c r="G36" s="3">
        <f t="shared" si="0"/>
        <v>5100</v>
      </c>
      <c r="I36" s="3">
        <f t="shared" si="1"/>
        <v>5100</v>
      </c>
      <c r="K36" s="3">
        <f>I36+J36</f>
        <v>5100</v>
      </c>
      <c r="L36" s="3"/>
      <c r="M36" s="3">
        <f>K36+L36</f>
        <v>5100</v>
      </c>
      <c r="O36" s="3">
        <v>7000</v>
      </c>
      <c r="P36" s="40"/>
      <c r="Q36" s="3">
        <f t="shared" si="2"/>
        <v>7000</v>
      </c>
      <c r="R36" s="3">
        <v>2000</v>
      </c>
      <c r="S36" s="3">
        <f t="shared" si="3"/>
        <v>9000</v>
      </c>
      <c r="T36" s="3"/>
      <c r="U36" s="3">
        <f t="shared" si="4"/>
        <v>9000</v>
      </c>
      <c r="V36" s="3">
        <v>-1000</v>
      </c>
      <c r="W36" s="3">
        <f t="shared" si="5"/>
        <v>8000</v>
      </c>
      <c r="X36" s="3"/>
      <c r="Y36" s="3">
        <f t="shared" si="6"/>
        <v>8000</v>
      </c>
      <c r="Z36" s="3">
        <v>700</v>
      </c>
      <c r="AA36" s="3">
        <f t="shared" si="7"/>
        <v>8700</v>
      </c>
      <c r="AB36" s="3">
        <v>3100</v>
      </c>
      <c r="AC36" s="3">
        <f t="shared" si="8"/>
        <v>11800</v>
      </c>
      <c r="AD36" s="40"/>
      <c r="AE36" s="3">
        <f t="shared" si="9"/>
        <v>11800</v>
      </c>
    </row>
    <row r="37" spans="1:31" ht="15">
      <c r="A37" s="12"/>
      <c r="B37" s="12"/>
      <c r="C37" s="12">
        <v>4410</v>
      </c>
      <c r="D37" s="6" t="s">
        <v>12</v>
      </c>
      <c r="E37" s="3">
        <v>3500</v>
      </c>
      <c r="G37" s="3">
        <f t="shared" si="0"/>
        <v>3500</v>
      </c>
      <c r="I37" s="3">
        <f t="shared" si="1"/>
        <v>3500</v>
      </c>
      <c r="K37" s="3">
        <f>I37+J37</f>
        <v>3500</v>
      </c>
      <c r="L37" s="3"/>
      <c r="M37" s="3">
        <f>K37+L37</f>
        <v>3500</v>
      </c>
      <c r="O37" s="3">
        <v>4000</v>
      </c>
      <c r="P37" s="40"/>
      <c r="Q37" s="3">
        <f t="shared" si="2"/>
        <v>4000</v>
      </c>
      <c r="R37" s="3"/>
      <c r="S37" s="3">
        <f t="shared" si="3"/>
        <v>4000</v>
      </c>
      <c r="T37" s="3"/>
      <c r="U37" s="3">
        <f t="shared" si="4"/>
        <v>4000</v>
      </c>
      <c r="V37" s="3"/>
      <c r="W37" s="3">
        <f t="shared" si="5"/>
        <v>4000</v>
      </c>
      <c r="X37" s="3">
        <v>-700</v>
      </c>
      <c r="Y37" s="3">
        <f t="shared" si="6"/>
        <v>3300</v>
      </c>
      <c r="Z37" s="3">
        <v>-300</v>
      </c>
      <c r="AA37" s="3">
        <f t="shared" si="7"/>
        <v>3000</v>
      </c>
      <c r="AB37" s="3">
        <v>1000</v>
      </c>
      <c r="AC37" s="3">
        <f t="shared" si="8"/>
        <v>4000</v>
      </c>
      <c r="AD37" s="40"/>
      <c r="AE37" s="3">
        <f t="shared" si="9"/>
        <v>4000</v>
      </c>
    </row>
    <row r="38" spans="1:31" ht="15">
      <c r="A38" s="13"/>
      <c r="B38" s="13"/>
      <c r="C38" s="13">
        <v>6060</v>
      </c>
      <c r="D38" s="7" t="s">
        <v>75</v>
      </c>
      <c r="E38" s="3"/>
      <c r="G38" s="40"/>
      <c r="I38" s="3"/>
      <c r="K38" s="3"/>
      <c r="L38" s="3"/>
      <c r="M38" s="40"/>
      <c r="O38" s="3"/>
      <c r="P38" s="40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>
        <v>4000</v>
      </c>
      <c r="AC38" s="3">
        <f t="shared" si="8"/>
        <v>4000</v>
      </c>
      <c r="AD38" s="40"/>
      <c r="AE38" s="8">
        <f t="shared" si="9"/>
        <v>4000</v>
      </c>
    </row>
    <row r="39" spans="1:31" ht="15.75">
      <c r="A39" s="115"/>
      <c r="B39" s="108"/>
      <c r="C39" s="108"/>
      <c r="D39" s="109"/>
      <c r="E39" s="10">
        <f>SUM(E29:E37)</f>
        <v>85000</v>
      </c>
      <c r="F39" s="33">
        <v>0</v>
      </c>
      <c r="G39" s="36">
        <f t="shared" si="0"/>
        <v>85000</v>
      </c>
      <c r="H39" s="33"/>
      <c r="I39" s="10">
        <f>SUM(I29:I37)</f>
        <v>85000</v>
      </c>
      <c r="J39" s="36"/>
      <c r="K39" s="10">
        <f>SUM(K29:K37)</f>
        <v>85000</v>
      </c>
      <c r="L39" s="10">
        <f>SUM(L29:L37)</f>
        <v>0</v>
      </c>
      <c r="M39" s="36">
        <f>SUM(M29:M37)</f>
        <v>85000</v>
      </c>
      <c r="N39" s="33"/>
      <c r="O39" s="10">
        <f>SUM(O29:O37)</f>
        <v>89500</v>
      </c>
      <c r="P39" s="10"/>
      <c r="Q39" s="10">
        <f aca="true" t="shared" si="10" ref="Q39:Z39">SUM(Q29:Q37)</f>
        <v>89500</v>
      </c>
      <c r="R39" s="10">
        <f t="shared" si="10"/>
        <v>3500</v>
      </c>
      <c r="S39" s="10">
        <f t="shared" si="10"/>
        <v>93000</v>
      </c>
      <c r="T39" s="10">
        <f t="shared" si="10"/>
        <v>0</v>
      </c>
      <c r="U39" s="10">
        <f t="shared" si="10"/>
        <v>93000</v>
      </c>
      <c r="V39" s="10">
        <f t="shared" si="10"/>
        <v>0</v>
      </c>
      <c r="W39" s="10">
        <f t="shared" si="10"/>
        <v>93000</v>
      </c>
      <c r="X39" s="10">
        <f t="shared" si="10"/>
        <v>600</v>
      </c>
      <c r="Y39" s="10">
        <f t="shared" si="10"/>
        <v>93600</v>
      </c>
      <c r="Z39" s="10">
        <f t="shared" si="10"/>
        <v>400</v>
      </c>
      <c r="AA39" s="10">
        <f>SUM(AA29:AA38)</f>
        <v>94000</v>
      </c>
      <c r="AB39" s="10">
        <f>SUM(AB29:AB38)</f>
        <v>21284</v>
      </c>
      <c r="AC39" s="10">
        <f>SUM(AC29:AC38)</f>
        <v>115284</v>
      </c>
      <c r="AD39" s="10">
        <f>SUM(AD29:AD38)</f>
        <v>0</v>
      </c>
      <c r="AE39" s="22">
        <f>SUM(AE29:AE38)</f>
        <v>115284</v>
      </c>
    </row>
    <row r="40" spans="1:31" ht="15.75">
      <c r="A40" s="91" t="s">
        <v>18</v>
      </c>
      <c r="B40" s="108"/>
      <c r="C40" s="108"/>
      <c r="D40" s="109"/>
      <c r="E40" s="10">
        <v>235000</v>
      </c>
      <c r="F40" s="33">
        <v>0</v>
      </c>
      <c r="G40" s="36">
        <f t="shared" si="0"/>
        <v>235000</v>
      </c>
      <c r="H40" s="33"/>
      <c r="I40" s="10">
        <f>I22+I26+I39</f>
        <v>235000</v>
      </c>
      <c r="J40" s="36"/>
      <c r="K40" s="10">
        <f>K22+K26+K39</f>
        <v>235000</v>
      </c>
      <c r="L40" s="10">
        <f>L22+L26+L39</f>
        <v>0</v>
      </c>
      <c r="M40" s="36">
        <f>M22+M26+M39</f>
        <v>235000</v>
      </c>
      <c r="N40" s="9"/>
      <c r="O40" s="10">
        <f>O39+O28+O24</f>
        <v>174500</v>
      </c>
      <c r="P40" s="10"/>
      <c r="Q40" s="19">
        <f>Q39+Q28+Q24</f>
        <v>174500</v>
      </c>
      <c r="R40" s="10"/>
      <c r="S40" s="19">
        <f>S39+S28+S24</f>
        <v>178000</v>
      </c>
      <c r="T40" s="10"/>
      <c r="U40" s="19">
        <f>U39+U28+U24</f>
        <v>178000</v>
      </c>
      <c r="V40" s="10"/>
      <c r="W40" s="19">
        <f>W39+W28+W24</f>
        <v>178000</v>
      </c>
      <c r="X40" s="10"/>
      <c r="Y40" s="19">
        <f>Y39+Y28+Y24</f>
        <v>178600</v>
      </c>
      <c r="Z40" s="10">
        <f>Z24+Z28+Z39</f>
        <v>400</v>
      </c>
      <c r="AA40" s="19">
        <f>AA39+AA28+AA24</f>
        <v>179000</v>
      </c>
      <c r="AB40" s="10">
        <f>AB24+AB28+AB39</f>
        <v>21284</v>
      </c>
      <c r="AC40" s="19">
        <f>AC39+AC28+AC24</f>
        <v>200284</v>
      </c>
      <c r="AD40" s="10">
        <f>AD24+AD28+AD39</f>
        <v>0</v>
      </c>
      <c r="AE40" s="19">
        <f>AE39+AE28+AE24</f>
        <v>200284</v>
      </c>
    </row>
    <row r="41" spans="1:31" ht="15">
      <c r="A41" s="15">
        <v>750</v>
      </c>
      <c r="B41" s="11">
        <v>75011</v>
      </c>
      <c r="C41" s="11">
        <v>4010</v>
      </c>
      <c r="D41" s="5" t="s">
        <v>11</v>
      </c>
      <c r="E41" s="4">
        <v>105616</v>
      </c>
      <c r="F41" s="17"/>
      <c r="G41" s="4">
        <f t="shared" si="0"/>
        <v>105616</v>
      </c>
      <c r="I41" s="4">
        <f t="shared" si="1"/>
        <v>105616</v>
      </c>
      <c r="J41" s="17">
        <v>-6992</v>
      </c>
      <c r="K41" s="4">
        <f>I41+J41</f>
        <v>98624</v>
      </c>
      <c r="L41" s="4"/>
      <c r="M41" s="4">
        <f>K41+L41</f>
        <v>98624</v>
      </c>
      <c r="O41" s="4">
        <v>108700</v>
      </c>
      <c r="P41" s="39">
        <v>-7000</v>
      </c>
      <c r="Q41" s="4">
        <f>O41+P41</f>
        <v>101700</v>
      </c>
      <c r="R41" s="4"/>
      <c r="S41" s="4">
        <f>Q41+R41</f>
        <v>101700</v>
      </c>
      <c r="T41" s="4"/>
      <c r="U41" s="4">
        <f>S41+T41</f>
        <v>101700</v>
      </c>
      <c r="V41" s="4"/>
      <c r="W41" s="4">
        <f>U41+V41</f>
        <v>101700</v>
      </c>
      <c r="X41" s="4"/>
      <c r="Y41" s="4">
        <f>W41+X41</f>
        <v>101700</v>
      </c>
      <c r="Z41" s="4"/>
      <c r="AA41" s="4">
        <f>Y41+Z41</f>
        <v>101700</v>
      </c>
      <c r="AB41" s="4"/>
      <c r="AC41" s="4">
        <f>AA41+AB41</f>
        <v>101700</v>
      </c>
      <c r="AD41" s="4"/>
      <c r="AE41" s="4">
        <f>AC41+AD41</f>
        <v>101700</v>
      </c>
    </row>
    <row r="42" spans="1:31" ht="15">
      <c r="A42" s="15"/>
      <c r="B42" s="12"/>
      <c r="C42" s="12">
        <v>4110</v>
      </c>
      <c r="D42" s="6" t="s">
        <v>16</v>
      </c>
      <c r="E42" s="3">
        <v>18700</v>
      </c>
      <c r="F42" s="17"/>
      <c r="G42" s="3">
        <f t="shared" si="0"/>
        <v>18700</v>
      </c>
      <c r="I42" s="3">
        <f t="shared" si="1"/>
        <v>18700</v>
      </c>
      <c r="K42" s="3">
        <f>I42+J42</f>
        <v>18700</v>
      </c>
      <c r="L42" s="3"/>
      <c r="M42" s="3">
        <f>K42+L42</f>
        <v>18700</v>
      </c>
      <c r="O42" s="3">
        <v>19420</v>
      </c>
      <c r="P42" s="40">
        <v>-5395</v>
      </c>
      <c r="Q42" s="3">
        <f>O42+P42</f>
        <v>14025</v>
      </c>
      <c r="R42" s="3"/>
      <c r="S42" s="3">
        <f>Q42+R42</f>
        <v>14025</v>
      </c>
      <c r="T42" s="3"/>
      <c r="U42" s="3">
        <f>S42+T42</f>
        <v>14025</v>
      </c>
      <c r="V42" s="3"/>
      <c r="W42" s="3">
        <f>U42+V42</f>
        <v>14025</v>
      </c>
      <c r="X42" s="3"/>
      <c r="Y42" s="3">
        <f>W42+X42</f>
        <v>14025</v>
      </c>
      <c r="Z42" s="3"/>
      <c r="AA42" s="3">
        <f>Y42+Z42</f>
        <v>14025</v>
      </c>
      <c r="AB42" s="3"/>
      <c r="AC42" s="3">
        <f>AA42+AB42</f>
        <v>14025</v>
      </c>
      <c r="AD42" s="3"/>
      <c r="AE42" s="3">
        <f>AC42+AD42</f>
        <v>14025</v>
      </c>
    </row>
    <row r="43" spans="1:31" ht="15">
      <c r="A43" s="15"/>
      <c r="B43" s="12"/>
      <c r="C43" s="12">
        <v>4120</v>
      </c>
      <c r="D43" s="6" t="s">
        <v>17</v>
      </c>
      <c r="E43" s="3">
        <v>2500</v>
      </c>
      <c r="F43" s="17"/>
      <c r="G43" s="3">
        <f t="shared" si="0"/>
        <v>2500</v>
      </c>
      <c r="I43" s="3">
        <f t="shared" si="1"/>
        <v>2500</v>
      </c>
      <c r="K43" s="3">
        <f>I43+J43</f>
        <v>2500</v>
      </c>
      <c r="L43" s="3"/>
      <c r="M43" s="3">
        <f>K43+L43</f>
        <v>2500</v>
      </c>
      <c r="O43" s="3">
        <v>2660</v>
      </c>
      <c r="P43" s="40"/>
      <c r="Q43" s="8">
        <f>O43+P43</f>
        <v>2660</v>
      </c>
      <c r="R43" s="8"/>
      <c r="S43" s="8">
        <f>Q43+R43</f>
        <v>2660</v>
      </c>
      <c r="T43" s="8"/>
      <c r="U43" s="8">
        <f>S43+T43</f>
        <v>2660</v>
      </c>
      <c r="V43" s="8"/>
      <c r="W43" s="8">
        <f>U43+V43</f>
        <v>2660</v>
      </c>
      <c r="X43" s="8"/>
      <c r="Y43" s="8">
        <f>W43+X43</f>
        <v>2660</v>
      </c>
      <c r="Z43" s="8"/>
      <c r="AA43" s="8">
        <f>Y43+Z43</f>
        <v>2660</v>
      </c>
      <c r="AB43" s="8"/>
      <c r="AC43" s="8">
        <f>AA43+AB43</f>
        <v>2660</v>
      </c>
      <c r="AD43" s="8"/>
      <c r="AE43" s="8">
        <f>AC43+AD43</f>
        <v>2660</v>
      </c>
    </row>
    <row r="44" spans="1:31" ht="15.75">
      <c r="A44" s="110"/>
      <c r="B44" s="108"/>
      <c r="C44" s="108"/>
      <c r="D44" s="109"/>
      <c r="E44" s="36">
        <f>SUM(E41:E43)</f>
        <v>126816</v>
      </c>
      <c r="F44" s="33"/>
      <c r="G44" s="36">
        <f t="shared" si="0"/>
        <v>126816</v>
      </c>
      <c r="H44" s="33"/>
      <c r="I44" s="10">
        <f>SUM(I41:I43)</f>
        <v>126816</v>
      </c>
      <c r="J44" s="10">
        <f>SUM(J41:J43)</f>
        <v>-6992</v>
      </c>
      <c r="K44" s="10">
        <f>SUM(K41:K43)</f>
        <v>119824</v>
      </c>
      <c r="L44" s="10">
        <f>SUM(L41:L43)</f>
        <v>0</v>
      </c>
      <c r="M44" s="10">
        <f>SUM(M41:M43)</f>
        <v>119824</v>
      </c>
      <c r="N44" s="33"/>
      <c r="O44" s="10">
        <f>SUM(O41:O43)</f>
        <v>130780</v>
      </c>
      <c r="P44" s="10">
        <f>SUM(P41:P43)</f>
        <v>-12395</v>
      </c>
      <c r="Q44" s="22">
        <f>SUM(Q41:Q43)</f>
        <v>118385</v>
      </c>
      <c r="R44" s="10"/>
      <c r="S44" s="22">
        <f>SUM(S41:S43)</f>
        <v>118385</v>
      </c>
      <c r="T44" s="10"/>
      <c r="U44" s="22">
        <f>SUM(U41:U43)</f>
        <v>118385</v>
      </c>
      <c r="V44" s="10"/>
      <c r="W44" s="22">
        <f>SUM(W41:W43)</f>
        <v>118385</v>
      </c>
      <c r="X44" s="10"/>
      <c r="Y44" s="22">
        <f>SUM(Y41:Y43)</f>
        <v>118385</v>
      </c>
      <c r="Z44" s="10"/>
      <c r="AA44" s="22">
        <f>SUM(AA41:AA43)</f>
        <v>118385</v>
      </c>
      <c r="AB44" s="10"/>
      <c r="AC44" s="22">
        <f>SUM(AC41:AC43)</f>
        <v>118385</v>
      </c>
      <c r="AD44" s="10"/>
      <c r="AE44" s="22">
        <f>SUM(AE41:AE43)</f>
        <v>118385</v>
      </c>
    </row>
    <row r="45" spans="1:31" ht="15.75">
      <c r="A45" s="80"/>
      <c r="B45" s="62"/>
      <c r="C45" s="84">
        <v>4110</v>
      </c>
      <c r="D45" s="6" t="s">
        <v>16</v>
      </c>
      <c r="E45" s="59"/>
      <c r="F45" s="58"/>
      <c r="G45" s="59"/>
      <c r="H45" s="58"/>
      <c r="I45" s="60"/>
      <c r="J45" s="51"/>
      <c r="K45" s="60"/>
      <c r="L45" s="60"/>
      <c r="M45" s="60"/>
      <c r="N45" s="58"/>
      <c r="O45" s="60"/>
      <c r="P45" s="60"/>
      <c r="Q45" s="60"/>
      <c r="R45" s="3">
        <v>800</v>
      </c>
      <c r="S45" s="60">
        <f>Q45+R45</f>
        <v>800</v>
      </c>
      <c r="T45" s="3"/>
      <c r="U45" s="60">
        <f>S45+T45</f>
        <v>800</v>
      </c>
      <c r="V45" s="3"/>
      <c r="W45" s="60">
        <f>U45+V45</f>
        <v>800</v>
      </c>
      <c r="X45" s="3"/>
      <c r="Y45" s="3">
        <f>W45+X45</f>
        <v>800</v>
      </c>
      <c r="Z45" s="3">
        <v>-25</v>
      </c>
      <c r="AA45" s="3">
        <f>Y45+Z45</f>
        <v>775</v>
      </c>
      <c r="AB45" s="3"/>
      <c r="AC45" s="3">
        <f>AA45+AB45</f>
        <v>775</v>
      </c>
      <c r="AD45" s="3"/>
      <c r="AE45" s="3">
        <f>AC45+AD45</f>
        <v>775</v>
      </c>
    </row>
    <row r="46" spans="1:31" ht="15.75">
      <c r="A46" s="83"/>
      <c r="B46" s="85"/>
      <c r="C46" s="84">
        <v>4120</v>
      </c>
      <c r="D46" s="6" t="s">
        <v>17</v>
      </c>
      <c r="E46" s="59"/>
      <c r="F46" s="58"/>
      <c r="G46" s="59"/>
      <c r="H46" s="58"/>
      <c r="I46" s="60"/>
      <c r="J46" s="51"/>
      <c r="K46" s="60"/>
      <c r="L46" s="60"/>
      <c r="M46" s="60"/>
      <c r="N46" s="58"/>
      <c r="O46" s="60"/>
      <c r="P46" s="60"/>
      <c r="Q46" s="60"/>
      <c r="R46" s="3">
        <v>100</v>
      </c>
      <c r="S46" s="60">
        <f>Q46+R46</f>
        <v>100</v>
      </c>
      <c r="T46" s="3"/>
      <c r="U46" s="60">
        <f>S46+T46</f>
        <v>100</v>
      </c>
      <c r="V46" s="3">
        <v>10</v>
      </c>
      <c r="W46" s="60">
        <f>U46+V46</f>
        <v>110</v>
      </c>
      <c r="X46" s="3"/>
      <c r="Y46" s="3">
        <f>W46+X46</f>
        <v>110</v>
      </c>
      <c r="Z46" s="3"/>
      <c r="AA46" s="3">
        <f>Y46+Z46</f>
        <v>110</v>
      </c>
      <c r="AB46" s="3"/>
      <c r="AC46" s="3">
        <f>AA46+AB46</f>
        <v>110</v>
      </c>
      <c r="AD46" s="3"/>
      <c r="AE46" s="3">
        <f>AC46+AD46</f>
        <v>110</v>
      </c>
    </row>
    <row r="47" spans="1:31" ht="15">
      <c r="A47" s="12">
        <v>750</v>
      </c>
      <c r="B47" s="12">
        <v>75045</v>
      </c>
      <c r="C47" s="63">
        <v>4210</v>
      </c>
      <c r="D47" s="6" t="s">
        <v>13</v>
      </c>
      <c r="E47" s="3"/>
      <c r="G47" s="3"/>
      <c r="I47" s="3"/>
      <c r="K47" s="3"/>
      <c r="L47" s="3"/>
      <c r="M47" s="3"/>
      <c r="O47" s="3">
        <v>1800</v>
      </c>
      <c r="P47" s="3"/>
      <c r="Q47" s="3">
        <f>O47+P47</f>
        <v>1800</v>
      </c>
      <c r="R47" s="3">
        <v>-400</v>
      </c>
      <c r="S47" s="3">
        <f>Q47+R47</f>
        <v>1400</v>
      </c>
      <c r="T47" s="3"/>
      <c r="U47" s="3">
        <f>S47+T47</f>
        <v>1400</v>
      </c>
      <c r="V47" s="3"/>
      <c r="W47" s="3">
        <f>U47+V47</f>
        <v>1400</v>
      </c>
      <c r="X47" s="3"/>
      <c r="Y47" s="3">
        <f>W47+X47</f>
        <v>1400</v>
      </c>
      <c r="Z47" s="3">
        <v>-100</v>
      </c>
      <c r="AA47" s="3">
        <f>Y47+Z47</f>
        <v>1300</v>
      </c>
      <c r="AB47" s="3"/>
      <c r="AC47" s="3">
        <f>AA47+AB47</f>
        <v>1300</v>
      </c>
      <c r="AD47" s="3"/>
      <c r="AE47" s="3">
        <f>AC47+AD47</f>
        <v>1300</v>
      </c>
    </row>
    <row r="48" spans="1:31" ht="15">
      <c r="A48" s="12"/>
      <c r="B48" s="12"/>
      <c r="C48" s="63">
        <v>4300</v>
      </c>
      <c r="D48" s="6" t="s">
        <v>15</v>
      </c>
      <c r="E48" s="3">
        <v>12000</v>
      </c>
      <c r="G48" s="3">
        <f t="shared" si="0"/>
        <v>12000</v>
      </c>
      <c r="I48" s="3">
        <f t="shared" si="1"/>
        <v>12000</v>
      </c>
      <c r="K48" s="3">
        <f>I48+J48</f>
        <v>12000</v>
      </c>
      <c r="L48" s="3"/>
      <c r="M48" s="3">
        <f>K48+L48</f>
        <v>12000</v>
      </c>
      <c r="N48" s="17">
        <v>7218</v>
      </c>
      <c r="O48" s="3">
        <v>15000</v>
      </c>
      <c r="P48" s="3"/>
      <c r="Q48" s="3">
        <f>O48+P48</f>
        <v>15000</v>
      </c>
      <c r="R48" s="3">
        <v>-500</v>
      </c>
      <c r="S48" s="3">
        <f>Q48+R48</f>
        <v>14500</v>
      </c>
      <c r="T48" s="3"/>
      <c r="U48" s="3">
        <f>S48+T48</f>
        <v>14500</v>
      </c>
      <c r="V48" s="3">
        <v>-37</v>
      </c>
      <c r="W48" s="3">
        <f>U48+V48</f>
        <v>14463</v>
      </c>
      <c r="X48" s="3"/>
      <c r="Y48" s="3">
        <f>W48+X48</f>
        <v>14463</v>
      </c>
      <c r="Z48" s="3">
        <v>-17</v>
      </c>
      <c r="AA48" s="3">
        <f>Y48+Z48</f>
        <v>14446</v>
      </c>
      <c r="AB48" s="3"/>
      <c r="AC48" s="3">
        <f>AA48+AB48</f>
        <v>14446</v>
      </c>
      <c r="AD48" s="3"/>
      <c r="AE48" s="3">
        <f>AC48+AD48</f>
        <v>14446</v>
      </c>
    </row>
    <row r="49" spans="1:31" ht="15">
      <c r="A49" s="13"/>
      <c r="B49" s="13"/>
      <c r="C49" s="67">
        <v>4410</v>
      </c>
      <c r="D49" s="7" t="s">
        <v>12</v>
      </c>
      <c r="E49" s="7">
        <v>500</v>
      </c>
      <c r="G49" s="3">
        <f t="shared" si="0"/>
        <v>500</v>
      </c>
      <c r="I49" s="3">
        <f t="shared" si="1"/>
        <v>500</v>
      </c>
      <c r="K49" s="3">
        <f>I49+J49</f>
        <v>500</v>
      </c>
      <c r="L49" s="3"/>
      <c r="M49" s="3">
        <f>K49+L49</f>
        <v>500</v>
      </c>
      <c r="N49" s="1">
        <v>356</v>
      </c>
      <c r="O49" s="3">
        <v>800</v>
      </c>
      <c r="P49" s="3"/>
      <c r="Q49" s="3">
        <f>O49+P49</f>
        <v>800</v>
      </c>
      <c r="R49" s="3"/>
      <c r="S49" s="3">
        <f>Q49+R49</f>
        <v>800</v>
      </c>
      <c r="T49" s="3"/>
      <c r="U49" s="3">
        <f>S49+T49</f>
        <v>800</v>
      </c>
      <c r="V49" s="3">
        <v>27</v>
      </c>
      <c r="W49" s="3">
        <f>U49+V49</f>
        <v>827</v>
      </c>
      <c r="X49" s="3"/>
      <c r="Y49" s="3">
        <f>W49+X49</f>
        <v>827</v>
      </c>
      <c r="Z49" s="3"/>
      <c r="AA49" s="3">
        <f>Y49+Z49</f>
        <v>827</v>
      </c>
      <c r="AB49" s="3"/>
      <c r="AC49" s="3">
        <f>AA49+AB49</f>
        <v>827</v>
      </c>
      <c r="AD49" s="3"/>
      <c r="AE49" s="3">
        <f>AC49+AD49</f>
        <v>827</v>
      </c>
    </row>
    <row r="50" spans="1:31" ht="15.75">
      <c r="A50" s="116"/>
      <c r="B50" s="106"/>
      <c r="C50" s="106"/>
      <c r="D50" s="107"/>
      <c r="E50" s="36">
        <v>22000</v>
      </c>
      <c r="F50" s="33"/>
      <c r="G50" s="36">
        <f t="shared" si="0"/>
        <v>22000</v>
      </c>
      <c r="H50" s="33"/>
      <c r="I50" s="10">
        <f>SUM(I47:I49)</f>
        <v>12500</v>
      </c>
      <c r="J50" s="36">
        <f>SUM(J47:J49)</f>
        <v>0</v>
      </c>
      <c r="K50" s="10">
        <f>SUM(K47:K49)</f>
        <v>12500</v>
      </c>
      <c r="L50" s="10">
        <f>SUM(L47:L49)</f>
        <v>0</v>
      </c>
      <c r="M50" s="10">
        <f>SUM(M47:M49)</f>
        <v>12500</v>
      </c>
      <c r="N50" s="33">
        <v>0</v>
      </c>
      <c r="O50" s="10">
        <f>SUM(O47:O49)</f>
        <v>17600</v>
      </c>
      <c r="P50" s="10"/>
      <c r="Q50" s="10">
        <f aca="true" t="shared" si="11" ref="Q50:AE50">SUM(Q45:Q49)</f>
        <v>17600</v>
      </c>
      <c r="R50" s="10">
        <f t="shared" si="11"/>
        <v>0</v>
      </c>
      <c r="S50" s="10">
        <f t="shared" si="11"/>
        <v>17600</v>
      </c>
      <c r="T50" s="10">
        <f t="shared" si="11"/>
        <v>0</v>
      </c>
      <c r="U50" s="10">
        <f t="shared" si="11"/>
        <v>17600</v>
      </c>
      <c r="V50" s="10">
        <f t="shared" si="11"/>
        <v>0</v>
      </c>
      <c r="W50" s="10">
        <f t="shared" si="11"/>
        <v>17600</v>
      </c>
      <c r="X50" s="10">
        <f t="shared" si="11"/>
        <v>0</v>
      </c>
      <c r="Y50" s="10">
        <f t="shared" si="11"/>
        <v>17600</v>
      </c>
      <c r="Z50" s="10">
        <f t="shared" si="11"/>
        <v>-142</v>
      </c>
      <c r="AA50" s="10">
        <f t="shared" si="11"/>
        <v>17458</v>
      </c>
      <c r="AB50" s="10">
        <f t="shared" si="11"/>
        <v>0</v>
      </c>
      <c r="AC50" s="10">
        <f t="shared" si="11"/>
        <v>17458</v>
      </c>
      <c r="AD50" s="10"/>
      <c r="AE50" s="10">
        <f t="shared" si="11"/>
        <v>17458</v>
      </c>
    </row>
    <row r="51" spans="1:31" ht="15.75">
      <c r="A51" s="110" t="s">
        <v>21</v>
      </c>
      <c r="B51" s="111"/>
      <c r="C51" s="111"/>
      <c r="D51" s="112"/>
      <c r="E51" s="37">
        <v>148816</v>
      </c>
      <c r="F51" s="29"/>
      <c r="G51" s="37">
        <f t="shared" si="0"/>
        <v>148816</v>
      </c>
      <c r="H51" s="29"/>
      <c r="I51" s="19">
        <f>I50+I44</f>
        <v>139316</v>
      </c>
      <c r="J51" s="37">
        <f>J50+J44</f>
        <v>-6992</v>
      </c>
      <c r="K51" s="19">
        <f>K50+K44</f>
        <v>132324</v>
      </c>
      <c r="L51" s="19">
        <f>L50+L44</f>
        <v>0</v>
      </c>
      <c r="M51" s="19">
        <f>M50+M44</f>
        <v>132324</v>
      </c>
      <c r="N51" s="29">
        <v>0</v>
      </c>
      <c r="O51" s="19">
        <f aca="true" t="shared" si="12" ref="O51:AE51">O50+O44</f>
        <v>148380</v>
      </c>
      <c r="P51" s="19">
        <f t="shared" si="12"/>
        <v>-12395</v>
      </c>
      <c r="Q51" s="19">
        <f t="shared" si="12"/>
        <v>135985</v>
      </c>
      <c r="R51" s="19">
        <f t="shared" si="12"/>
        <v>0</v>
      </c>
      <c r="S51" s="19">
        <f t="shared" si="12"/>
        <v>135985</v>
      </c>
      <c r="T51" s="19">
        <f t="shared" si="12"/>
        <v>0</v>
      </c>
      <c r="U51" s="19">
        <f t="shared" si="12"/>
        <v>135985</v>
      </c>
      <c r="V51" s="19">
        <f t="shared" si="12"/>
        <v>0</v>
      </c>
      <c r="W51" s="19">
        <f t="shared" si="12"/>
        <v>135985</v>
      </c>
      <c r="X51" s="19">
        <f t="shared" si="12"/>
        <v>0</v>
      </c>
      <c r="Y51" s="19">
        <f t="shared" si="12"/>
        <v>135985</v>
      </c>
      <c r="Z51" s="19">
        <f t="shared" si="12"/>
        <v>-142</v>
      </c>
      <c r="AA51" s="19">
        <f t="shared" si="12"/>
        <v>135843</v>
      </c>
      <c r="AB51" s="19">
        <f t="shared" si="12"/>
        <v>0</v>
      </c>
      <c r="AC51" s="19">
        <f t="shared" si="12"/>
        <v>135843</v>
      </c>
      <c r="AD51" s="19"/>
      <c r="AE51" s="19">
        <f t="shared" si="12"/>
        <v>135843</v>
      </c>
    </row>
    <row r="52" spans="1:31" ht="15">
      <c r="A52" s="11">
        <v>754</v>
      </c>
      <c r="B52" s="11">
        <v>75411</v>
      </c>
      <c r="C52" s="11">
        <v>3020</v>
      </c>
      <c r="D52" s="5" t="s">
        <v>39</v>
      </c>
      <c r="E52" s="48">
        <v>120000</v>
      </c>
      <c r="F52" s="4">
        <v>79716</v>
      </c>
      <c r="G52" s="4">
        <f>E52+F52</f>
        <v>199716</v>
      </c>
      <c r="H52" s="42"/>
      <c r="I52" s="4">
        <f t="shared" si="1"/>
        <v>199716</v>
      </c>
      <c r="J52" s="52">
        <v>-38477</v>
      </c>
      <c r="K52" s="4">
        <f aca="true" t="shared" si="13" ref="K52:M66">I52+J52</f>
        <v>161239</v>
      </c>
      <c r="L52" s="4">
        <v>27736</v>
      </c>
      <c r="M52" s="4">
        <f t="shared" si="13"/>
        <v>188975</v>
      </c>
      <c r="N52" s="42"/>
      <c r="O52" s="4">
        <v>210000</v>
      </c>
      <c r="P52" s="39"/>
      <c r="Q52" s="4">
        <f>O52+P52</f>
        <v>210000</v>
      </c>
      <c r="R52" s="39"/>
      <c r="S52" s="4">
        <f>Q52+R52</f>
        <v>210000</v>
      </c>
      <c r="T52" s="39"/>
      <c r="U52" s="4">
        <f>S52+T52</f>
        <v>210000</v>
      </c>
      <c r="V52" s="39"/>
      <c r="W52" s="4">
        <f>U52+V52</f>
        <v>210000</v>
      </c>
      <c r="X52" s="39"/>
      <c r="Y52" s="4">
        <f>W52+X52</f>
        <v>210000</v>
      </c>
      <c r="Z52" s="39">
        <v>51204</v>
      </c>
      <c r="AA52" s="4">
        <f>Y52+Z52</f>
        <v>261204</v>
      </c>
      <c r="AB52" s="39">
        <v>-20758</v>
      </c>
      <c r="AC52" s="4">
        <f>AA52+AB52</f>
        <v>240446</v>
      </c>
      <c r="AD52" s="4"/>
      <c r="AE52" s="4">
        <f>AC52+AD52</f>
        <v>240446</v>
      </c>
    </row>
    <row r="53" spans="1:31" ht="15" hidden="1">
      <c r="A53" s="6"/>
      <c r="B53" s="12"/>
      <c r="C53" s="12">
        <v>3030</v>
      </c>
      <c r="D53" s="6" t="s">
        <v>25</v>
      </c>
      <c r="E53" s="35">
        <v>0</v>
      </c>
      <c r="F53" s="3">
        <v>4320</v>
      </c>
      <c r="G53" s="3">
        <f>E53+F53</f>
        <v>4320</v>
      </c>
      <c r="H53" s="31">
        <v>1393</v>
      </c>
      <c r="I53" s="3">
        <f t="shared" si="1"/>
        <v>5713</v>
      </c>
      <c r="J53" s="31">
        <v>-5713</v>
      </c>
      <c r="K53" s="3">
        <f t="shared" si="13"/>
        <v>0</v>
      </c>
      <c r="L53" s="3"/>
      <c r="M53" s="3">
        <f t="shared" si="13"/>
        <v>0</v>
      </c>
      <c r="N53" s="21"/>
      <c r="O53" s="3"/>
      <c r="P53" s="40"/>
      <c r="Q53" s="3">
        <f aca="true" t="shared" si="14" ref="Q53:Q74">O53+P53</f>
        <v>0</v>
      </c>
      <c r="R53" s="40"/>
      <c r="S53" s="3">
        <f aca="true" t="shared" si="15" ref="S53:S74">Q53+R53</f>
        <v>0</v>
      </c>
      <c r="T53" s="40"/>
      <c r="U53" s="3">
        <f aca="true" t="shared" si="16" ref="U53:U74">S53+T53</f>
        <v>0</v>
      </c>
      <c r="V53" s="40"/>
      <c r="W53" s="3">
        <f aca="true" t="shared" si="17" ref="W53:W74">U53+V53</f>
        <v>0</v>
      </c>
      <c r="X53" s="40"/>
      <c r="Y53" s="3">
        <f aca="true" t="shared" si="18" ref="Y53:Y74">W53+X53</f>
        <v>0</v>
      </c>
      <c r="Z53" s="40"/>
      <c r="AA53" s="3">
        <f aca="true" t="shared" si="19" ref="AA53:AA74">Y53+Z53</f>
        <v>0</v>
      </c>
      <c r="AB53" s="40"/>
      <c r="AC53" s="3">
        <f aca="true" t="shared" si="20" ref="AC53:AC74">AA53+AB53</f>
        <v>0</v>
      </c>
      <c r="AD53" s="3"/>
      <c r="AE53" s="3">
        <f aca="true" t="shared" si="21" ref="AE53:AE74">AC53+AD53</f>
        <v>0</v>
      </c>
    </row>
    <row r="54" spans="1:31" ht="15">
      <c r="A54" s="6"/>
      <c r="B54" s="6"/>
      <c r="C54" s="12">
        <v>4050</v>
      </c>
      <c r="D54" s="6" t="s">
        <v>22</v>
      </c>
      <c r="E54" s="35">
        <v>1145000</v>
      </c>
      <c r="F54" s="3">
        <v>11424</v>
      </c>
      <c r="G54" s="3">
        <f t="shared" si="0"/>
        <v>1156424</v>
      </c>
      <c r="H54" s="31">
        <v>-10000</v>
      </c>
      <c r="I54" s="3">
        <f t="shared" si="1"/>
        <v>1146424</v>
      </c>
      <c r="J54" s="31">
        <v>141120</v>
      </c>
      <c r="K54" s="3">
        <f t="shared" si="13"/>
        <v>1287544</v>
      </c>
      <c r="L54" s="3">
        <v>-22914</v>
      </c>
      <c r="M54" s="3">
        <f t="shared" si="13"/>
        <v>1264630</v>
      </c>
      <c r="N54" s="21"/>
      <c r="O54" s="3">
        <v>1321759</v>
      </c>
      <c r="P54" s="40"/>
      <c r="Q54" s="3">
        <f t="shared" si="14"/>
        <v>1321759</v>
      </c>
      <c r="R54" s="40"/>
      <c r="S54" s="3">
        <f t="shared" si="15"/>
        <v>1321759</v>
      </c>
      <c r="T54" s="40"/>
      <c r="U54" s="3">
        <f t="shared" si="16"/>
        <v>1321759</v>
      </c>
      <c r="V54" s="40">
        <v>21965</v>
      </c>
      <c r="W54" s="3">
        <f t="shared" si="17"/>
        <v>1343724</v>
      </c>
      <c r="X54" s="40"/>
      <c r="Y54" s="3">
        <f t="shared" si="18"/>
        <v>1343724</v>
      </c>
      <c r="Z54" s="40">
        <v>-31504</v>
      </c>
      <c r="AA54" s="3">
        <f t="shared" si="19"/>
        <v>1312220</v>
      </c>
      <c r="AB54" s="40"/>
      <c r="AC54" s="3">
        <f t="shared" si="20"/>
        <v>1312220</v>
      </c>
      <c r="AD54" s="3"/>
      <c r="AE54" s="3">
        <f t="shared" si="21"/>
        <v>1312220</v>
      </c>
    </row>
    <row r="55" spans="1:31" ht="15">
      <c r="A55" s="6"/>
      <c r="B55" s="6"/>
      <c r="C55" s="12">
        <v>4060</v>
      </c>
      <c r="D55" s="6" t="s">
        <v>23</v>
      </c>
      <c r="E55" s="35">
        <v>25000</v>
      </c>
      <c r="F55" s="3">
        <v>2665</v>
      </c>
      <c r="G55" s="3">
        <f t="shared" si="0"/>
        <v>27665</v>
      </c>
      <c r="H55" s="31">
        <v>-17550</v>
      </c>
      <c r="I55" s="3">
        <f t="shared" si="1"/>
        <v>10115</v>
      </c>
      <c r="J55" s="21"/>
      <c r="K55" s="3">
        <f t="shared" si="13"/>
        <v>10115</v>
      </c>
      <c r="L55" s="3">
        <v>-322</v>
      </c>
      <c r="M55" s="3">
        <f t="shared" si="13"/>
        <v>9793</v>
      </c>
      <c r="N55" s="21"/>
      <c r="O55" s="3">
        <v>39655</v>
      </c>
      <c r="P55" s="40"/>
      <c r="Q55" s="3">
        <f t="shared" si="14"/>
        <v>39655</v>
      </c>
      <c r="R55" s="40"/>
      <c r="S55" s="3">
        <f t="shared" si="15"/>
        <v>39655</v>
      </c>
      <c r="T55" s="40"/>
      <c r="U55" s="3">
        <f t="shared" si="16"/>
        <v>39655</v>
      </c>
      <c r="V55" s="40">
        <v>1421</v>
      </c>
      <c r="W55" s="3">
        <f t="shared" si="17"/>
        <v>41076</v>
      </c>
      <c r="X55" s="40"/>
      <c r="Y55" s="3">
        <f t="shared" si="18"/>
        <v>41076</v>
      </c>
      <c r="Z55" s="40">
        <v>-3195</v>
      </c>
      <c r="AA55" s="3">
        <f t="shared" si="19"/>
        <v>37881</v>
      </c>
      <c r="AB55" s="40"/>
      <c r="AC55" s="3">
        <f t="shared" si="20"/>
        <v>37881</v>
      </c>
      <c r="AD55" s="3"/>
      <c r="AE55" s="3">
        <f t="shared" si="21"/>
        <v>37881</v>
      </c>
    </row>
    <row r="56" spans="1:31" ht="15">
      <c r="A56" s="6"/>
      <c r="B56" s="6"/>
      <c r="C56" s="12">
        <v>4070</v>
      </c>
      <c r="D56" s="6" t="s">
        <v>36</v>
      </c>
      <c r="E56" s="35">
        <v>84000</v>
      </c>
      <c r="F56" s="3">
        <v>11647</v>
      </c>
      <c r="G56" s="3">
        <f t="shared" si="0"/>
        <v>95647</v>
      </c>
      <c r="H56" s="31">
        <v>-8042</v>
      </c>
      <c r="I56" s="3">
        <f t="shared" si="1"/>
        <v>87605</v>
      </c>
      <c r="J56" s="21"/>
      <c r="K56" s="3">
        <f t="shared" si="13"/>
        <v>87605</v>
      </c>
      <c r="L56" s="3"/>
      <c r="M56" s="3">
        <f t="shared" si="13"/>
        <v>87605</v>
      </c>
      <c r="N56" s="21"/>
      <c r="O56" s="3">
        <v>135051</v>
      </c>
      <c r="P56" s="40"/>
      <c r="Q56" s="3">
        <f t="shared" si="14"/>
        <v>135051</v>
      </c>
      <c r="R56" s="40">
        <v>-6842</v>
      </c>
      <c r="S56" s="3">
        <f t="shared" si="15"/>
        <v>128209</v>
      </c>
      <c r="T56" s="40"/>
      <c r="U56" s="3">
        <f t="shared" si="16"/>
        <v>128209</v>
      </c>
      <c r="V56" s="40">
        <v>-21338</v>
      </c>
      <c r="W56" s="3">
        <f t="shared" si="17"/>
        <v>106871</v>
      </c>
      <c r="X56" s="40">
        <v>928</v>
      </c>
      <c r="Y56" s="3">
        <f t="shared" si="18"/>
        <v>107799</v>
      </c>
      <c r="Z56" s="40">
        <v>-1130</v>
      </c>
      <c r="AA56" s="3">
        <f t="shared" si="19"/>
        <v>106669</v>
      </c>
      <c r="AB56" s="40"/>
      <c r="AC56" s="3">
        <f t="shared" si="20"/>
        <v>106669</v>
      </c>
      <c r="AD56" s="3"/>
      <c r="AE56" s="3">
        <f t="shared" si="21"/>
        <v>106669</v>
      </c>
    </row>
    <row r="57" spans="1:31" ht="15">
      <c r="A57" s="6"/>
      <c r="B57" s="6"/>
      <c r="C57" s="12">
        <v>4080</v>
      </c>
      <c r="D57" s="6" t="s">
        <v>41</v>
      </c>
      <c r="E57" s="35">
        <v>0</v>
      </c>
      <c r="F57" s="3">
        <v>5228</v>
      </c>
      <c r="G57" s="3">
        <f>E57+F57</f>
        <v>5228</v>
      </c>
      <c r="H57" s="21"/>
      <c r="I57" s="3">
        <f t="shared" si="1"/>
        <v>5228</v>
      </c>
      <c r="J57" s="21"/>
      <c r="K57" s="3">
        <f t="shared" si="13"/>
        <v>5228</v>
      </c>
      <c r="L57" s="3"/>
      <c r="M57" s="3">
        <f t="shared" si="13"/>
        <v>5228</v>
      </c>
      <c r="N57" s="21"/>
      <c r="O57" s="3">
        <v>13914</v>
      </c>
      <c r="P57" s="40"/>
      <c r="Q57" s="3">
        <f t="shared" si="14"/>
        <v>13914</v>
      </c>
      <c r="R57" s="40"/>
      <c r="S57" s="3">
        <f t="shared" si="15"/>
        <v>13914</v>
      </c>
      <c r="T57" s="40"/>
      <c r="U57" s="3">
        <f t="shared" si="16"/>
        <v>13914</v>
      </c>
      <c r="V57" s="40">
        <v>3866</v>
      </c>
      <c r="W57" s="3">
        <f t="shared" si="17"/>
        <v>17780</v>
      </c>
      <c r="X57" s="40"/>
      <c r="Y57" s="3">
        <f t="shared" si="18"/>
        <v>17780</v>
      </c>
      <c r="Z57" s="40"/>
      <c r="AA57" s="3">
        <f t="shared" si="19"/>
        <v>17780</v>
      </c>
      <c r="AB57" s="40"/>
      <c r="AC57" s="3">
        <f t="shared" si="20"/>
        <v>17780</v>
      </c>
      <c r="AD57" s="3"/>
      <c r="AE57" s="3">
        <f t="shared" si="21"/>
        <v>17780</v>
      </c>
    </row>
    <row r="58" spans="1:31" ht="15">
      <c r="A58" s="6"/>
      <c r="B58" s="6"/>
      <c r="C58" s="12">
        <v>4110</v>
      </c>
      <c r="D58" s="6" t="s">
        <v>16</v>
      </c>
      <c r="E58" s="35">
        <v>20000</v>
      </c>
      <c r="F58" s="3">
        <v>1416</v>
      </c>
      <c r="G58" s="3">
        <f t="shared" si="0"/>
        <v>21416</v>
      </c>
      <c r="H58" s="21"/>
      <c r="I58" s="3">
        <f t="shared" si="1"/>
        <v>21416</v>
      </c>
      <c r="J58" s="31">
        <v>6925</v>
      </c>
      <c r="K58" s="3">
        <f t="shared" si="13"/>
        <v>28341</v>
      </c>
      <c r="L58" s="3">
        <v>-2652</v>
      </c>
      <c r="M58" s="3">
        <f t="shared" si="13"/>
        <v>25689</v>
      </c>
      <c r="N58" s="21"/>
      <c r="O58" s="3">
        <v>49742</v>
      </c>
      <c r="P58" s="40"/>
      <c r="Q58" s="3">
        <f t="shared" si="14"/>
        <v>49742</v>
      </c>
      <c r="R58" s="40"/>
      <c r="S58" s="3">
        <f t="shared" si="15"/>
        <v>49742</v>
      </c>
      <c r="T58" s="40"/>
      <c r="U58" s="3">
        <f t="shared" si="16"/>
        <v>49742</v>
      </c>
      <c r="V58" s="40">
        <v>-4577</v>
      </c>
      <c r="W58" s="3">
        <f t="shared" si="17"/>
        <v>45165</v>
      </c>
      <c r="X58" s="40"/>
      <c r="Y58" s="3">
        <f t="shared" si="18"/>
        <v>45165</v>
      </c>
      <c r="Z58" s="40">
        <v>-16690</v>
      </c>
      <c r="AA58" s="3">
        <f t="shared" si="19"/>
        <v>28475</v>
      </c>
      <c r="AB58" s="40">
        <v>-1249</v>
      </c>
      <c r="AC58" s="3">
        <f t="shared" si="20"/>
        <v>27226</v>
      </c>
      <c r="AD58" s="3"/>
      <c r="AE58" s="3">
        <f t="shared" si="21"/>
        <v>27226</v>
      </c>
    </row>
    <row r="59" spans="1:31" ht="15">
      <c r="A59" s="6"/>
      <c r="B59" s="6"/>
      <c r="C59" s="12">
        <v>4120</v>
      </c>
      <c r="D59" s="6" t="s">
        <v>17</v>
      </c>
      <c r="E59" s="47">
        <v>3000</v>
      </c>
      <c r="F59" s="7">
        <v>0</v>
      </c>
      <c r="G59" s="8">
        <f t="shared" si="0"/>
        <v>3000</v>
      </c>
      <c r="H59" s="23"/>
      <c r="I59" s="8">
        <f t="shared" si="1"/>
        <v>3000</v>
      </c>
      <c r="J59" s="53">
        <v>1177</v>
      </c>
      <c r="K59" s="8">
        <f t="shared" si="13"/>
        <v>4177</v>
      </c>
      <c r="L59" s="8">
        <v>-493</v>
      </c>
      <c r="M59" s="8">
        <f t="shared" si="13"/>
        <v>3684</v>
      </c>
      <c r="N59" s="23"/>
      <c r="O59" s="8">
        <v>7495</v>
      </c>
      <c r="P59" s="43"/>
      <c r="Q59" s="8">
        <f t="shared" si="14"/>
        <v>7495</v>
      </c>
      <c r="R59" s="43"/>
      <c r="S59" s="8">
        <f t="shared" si="15"/>
        <v>7495</v>
      </c>
      <c r="T59" s="43"/>
      <c r="U59" s="8">
        <f t="shared" si="16"/>
        <v>7495</v>
      </c>
      <c r="V59" s="43">
        <v>-627</v>
      </c>
      <c r="W59" s="8">
        <f t="shared" si="17"/>
        <v>6868</v>
      </c>
      <c r="X59" s="43"/>
      <c r="Y59" s="8">
        <f t="shared" si="18"/>
        <v>6868</v>
      </c>
      <c r="Z59" s="43">
        <v>-2020</v>
      </c>
      <c r="AA59" s="8">
        <f t="shared" si="19"/>
        <v>4848</v>
      </c>
      <c r="AB59" s="43">
        <v>-750</v>
      </c>
      <c r="AC59" s="3">
        <f t="shared" si="20"/>
        <v>4098</v>
      </c>
      <c r="AD59" s="3"/>
      <c r="AE59" s="3">
        <f t="shared" si="21"/>
        <v>4098</v>
      </c>
    </row>
    <row r="60" spans="1:31" ht="15">
      <c r="A60" s="6"/>
      <c r="B60" s="6"/>
      <c r="C60" s="12">
        <v>4210</v>
      </c>
      <c r="D60" s="6" t="s">
        <v>13</v>
      </c>
      <c r="E60" s="48">
        <v>116714</v>
      </c>
      <c r="F60" s="4">
        <v>-96064</v>
      </c>
      <c r="G60" s="4">
        <f t="shared" si="0"/>
        <v>20650</v>
      </c>
      <c r="H60" s="52">
        <v>52339</v>
      </c>
      <c r="I60" s="4">
        <f t="shared" si="1"/>
        <v>72989</v>
      </c>
      <c r="J60" s="52">
        <v>9437</v>
      </c>
      <c r="K60" s="4">
        <f t="shared" si="13"/>
        <v>82426</v>
      </c>
      <c r="L60" s="4"/>
      <c r="M60" s="4">
        <f t="shared" si="13"/>
        <v>82426</v>
      </c>
      <c r="N60" s="42"/>
      <c r="O60" s="4">
        <v>27530</v>
      </c>
      <c r="P60" s="39">
        <v>8000</v>
      </c>
      <c r="Q60" s="4">
        <f t="shared" si="14"/>
        <v>35530</v>
      </c>
      <c r="R60" s="39">
        <v>6842</v>
      </c>
      <c r="S60" s="4">
        <f t="shared" si="15"/>
        <v>42372</v>
      </c>
      <c r="T60" s="39"/>
      <c r="U60" s="4">
        <f t="shared" si="16"/>
        <v>42372</v>
      </c>
      <c r="V60" s="39">
        <v>-3710</v>
      </c>
      <c r="W60" s="4">
        <f t="shared" si="17"/>
        <v>38662</v>
      </c>
      <c r="X60" s="39"/>
      <c r="Y60" s="4">
        <f t="shared" si="18"/>
        <v>38662</v>
      </c>
      <c r="Z60" s="39">
        <v>3000</v>
      </c>
      <c r="AA60" s="4">
        <f t="shared" si="19"/>
        <v>41662</v>
      </c>
      <c r="AB60" s="39">
        <v>27485</v>
      </c>
      <c r="AC60" s="3">
        <f t="shared" si="20"/>
        <v>69147</v>
      </c>
      <c r="AD60" s="3"/>
      <c r="AE60" s="3">
        <f t="shared" si="21"/>
        <v>69147</v>
      </c>
    </row>
    <row r="61" spans="1:31" ht="15" hidden="1">
      <c r="A61" s="6"/>
      <c r="B61" s="6"/>
      <c r="C61" s="12">
        <v>4220</v>
      </c>
      <c r="D61" s="6" t="s">
        <v>26</v>
      </c>
      <c r="E61" s="35">
        <v>3850</v>
      </c>
      <c r="F61" s="3">
        <v>-2350</v>
      </c>
      <c r="G61" s="3">
        <f t="shared" si="0"/>
        <v>1500</v>
      </c>
      <c r="H61" s="31">
        <v>-1500</v>
      </c>
      <c r="I61" s="3">
        <f t="shared" si="1"/>
        <v>0</v>
      </c>
      <c r="J61" s="21"/>
      <c r="K61" s="3">
        <f t="shared" si="13"/>
        <v>0</v>
      </c>
      <c r="L61" s="3"/>
      <c r="M61" s="3">
        <f t="shared" si="13"/>
        <v>0</v>
      </c>
      <c r="N61" s="21"/>
      <c r="O61" s="3"/>
      <c r="P61" s="40"/>
      <c r="Q61" s="3">
        <f t="shared" si="14"/>
        <v>0</v>
      </c>
      <c r="R61" s="40"/>
      <c r="S61" s="3">
        <f t="shared" si="15"/>
        <v>0</v>
      </c>
      <c r="T61" s="40"/>
      <c r="U61" s="3">
        <f t="shared" si="16"/>
        <v>0</v>
      </c>
      <c r="V61" s="40"/>
      <c r="W61" s="3">
        <f t="shared" si="17"/>
        <v>0</v>
      </c>
      <c r="X61" s="40"/>
      <c r="Y61" s="3">
        <f t="shared" si="18"/>
        <v>0</v>
      </c>
      <c r="Z61" s="40"/>
      <c r="AA61" s="3">
        <f t="shared" si="19"/>
        <v>0</v>
      </c>
      <c r="AB61" s="40"/>
      <c r="AC61" s="3">
        <f t="shared" si="20"/>
        <v>0</v>
      </c>
      <c r="AD61" s="3"/>
      <c r="AE61" s="3">
        <f t="shared" si="21"/>
        <v>0</v>
      </c>
    </row>
    <row r="62" spans="1:31" ht="15" hidden="1">
      <c r="A62" s="6"/>
      <c r="B62" s="6"/>
      <c r="C62" s="12">
        <v>4230</v>
      </c>
      <c r="D62" s="6" t="s">
        <v>27</v>
      </c>
      <c r="E62" s="35">
        <v>0</v>
      </c>
      <c r="F62" s="3">
        <v>1000</v>
      </c>
      <c r="G62" s="3">
        <f t="shared" si="0"/>
        <v>1000</v>
      </c>
      <c r="H62" s="31">
        <v>-1000</v>
      </c>
      <c r="I62" s="3">
        <f t="shared" si="1"/>
        <v>0</v>
      </c>
      <c r="J62" s="21"/>
      <c r="K62" s="3">
        <f t="shared" si="13"/>
        <v>0</v>
      </c>
      <c r="L62" s="3"/>
      <c r="M62" s="3">
        <f t="shared" si="13"/>
        <v>0</v>
      </c>
      <c r="N62" s="21"/>
      <c r="O62" s="3"/>
      <c r="P62" s="40"/>
      <c r="Q62" s="3">
        <f t="shared" si="14"/>
        <v>0</v>
      </c>
      <c r="R62" s="40"/>
      <c r="S62" s="3">
        <f t="shared" si="15"/>
        <v>0</v>
      </c>
      <c r="T62" s="40"/>
      <c r="U62" s="3">
        <f t="shared" si="16"/>
        <v>0</v>
      </c>
      <c r="V62" s="40"/>
      <c r="W62" s="3">
        <f t="shared" si="17"/>
        <v>0</v>
      </c>
      <c r="X62" s="40"/>
      <c r="Y62" s="3">
        <f t="shared" si="18"/>
        <v>0</v>
      </c>
      <c r="Z62" s="40"/>
      <c r="AA62" s="3">
        <f t="shared" si="19"/>
        <v>0</v>
      </c>
      <c r="AB62" s="40"/>
      <c r="AC62" s="3">
        <f t="shared" si="20"/>
        <v>0</v>
      </c>
      <c r="AD62" s="3"/>
      <c r="AE62" s="3">
        <f t="shared" si="21"/>
        <v>0</v>
      </c>
    </row>
    <row r="63" spans="1:31" ht="15" hidden="1">
      <c r="A63" s="6"/>
      <c r="B63" s="6"/>
      <c r="C63" s="12">
        <v>4240</v>
      </c>
      <c r="D63" s="6" t="s">
        <v>46</v>
      </c>
      <c r="E63" s="35">
        <v>0</v>
      </c>
      <c r="F63" s="3">
        <v>18000</v>
      </c>
      <c r="G63" s="3">
        <f t="shared" si="0"/>
        <v>18000</v>
      </c>
      <c r="H63" s="31">
        <v>-18000</v>
      </c>
      <c r="I63" s="3">
        <f t="shared" si="1"/>
        <v>0</v>
      </c>
      <c r="J63" s="21"/>
      <c r="K63" s="3">
        <f t="shared" si="13"/>
        <v>0</v>
      </c>
      <c r="L63" s="3"/>
      <c r="M63" s="3">
        <f t="shared" si="13"/>
        <v>0</v>
      </c>
      <c r="N63" s="21"/>
      <c r="O63" s="3"/>
      <c r="P63" s="40"/>
      <c r="Q63" s="3">
        <f t="shared" si="14"/>
        <v>0</v>
      </c>
      <c r="R63" s="40"/>
      <c r="S63" s="3">
        <f t="shared" si="15"/>
        <v>0</v>
      </c>
      <c r="T63" s="40"/>
      <c r="U63" s="3">
        <f t="shared" si="16"/>
        <v>0</v>
      </c>
      <c r="V63" s="40"/>
      <c r="W63" s="3">
        <f t="shared" si="17"/>
        <v>0</v>
      </c>
      <c r="X63" s="40"/>
      <c r="Y63" s="3">
        <f t="shared" si="18"/>
        <v>0</v>
      </c>
      <c r="Z63" s="40"/>
      <c r="AA63" s="3">
        <f t="shared" si="19"/>
        <v>0</v>
      </c>
      <c r="AB63" s="40"/>
      <c r="AC63" s="3">
        <f t="shared" si="20"/>
        <v>0</v>
      </c>
      <c r="AD63" s="3"/>
      <c r="AE63" s="3">
        <f t="shared" si="21"/>
        <v>0</v>
      </c>
    </row>
    <row r="64" spans="1:31" ht="15">
      <c r="A64" s="6"/>
      <c r="B64" s="6"/>
      <c r="C64" s="12">
        <v>4220</v>
      </c>
      <c r="D64" s="6" t="s">
        <v>26</v>
      </c>
      <c r="E64" s="35"/>
      <c r="F64" s="3"/>
      <c r="G64" s="3"/>
      <c r="H64" s="31"/>
      <c r="I64" s="3"/>
      <c r="J64" s="21"/>
      <c r="K64" s="3"/>
      <c r="L64" s="3"/>
      <c r="M64" s="3"/>
      <c r="N64" s="21"/>
      <c r="O64" s="3"/>
      <c r="P64" s="40"/>
      <c r="Q64" s="3"/>
      <c r="R64" s="40"/>
      <c r="S64" s="3"/>
      <c r="T64" s="40"/>
      <c r="U64" s="3"/>
      <c r="V64" s="40">
        <v>3000</v>
      </c>
      <c r="W64" s="3">
        <f t="shared" si="17"/>
        <v>3000</v>
      </c>
      <c r="X64" s="40"/>
      <c r="Y64" s="3">
        <f t="shared" si="18"/>
        <v>3000</v>
      </c>
      <c r="Z64" s="40">
        <v>-353</v>
      </c>
      <c r="AA64" s="3">
        <f t="shared" si="19"/>
        <v>2647</v>
      </c>
      <c r="AB64" s="40">
        <v>27</v>
      </c>
      <c r="AC64" s="3">
        <f t="shared" si="20"/>
        <v>2674</v>
      </c>
      <c r="AD64" s="3"/>
      <c r="AE64" s="3">
        <f t="shared" si="21"/>
        <v>2674</v>
      </c>
    </row>
    <row r="65" spans="1:31" ht="15">
      <c r="A65" s="6"/>
      <c r="B65" s="6"/>
      <c r="C65" s="12">
        <v>4260</v>
      </c>
      <c r="D65" s="6" t="s">
        <v>28</v>
      </c>
      <c r="E65" s="35">
        <v>15400</v>
      </c>
      <c r="F65" s="3">
        <v>1600</v>
      </c>
      <c r="G65" s="3">
        <f t="shared" si="0"/>
        <v>17000</v>
      </c>
      <c r="H65" s="21"/>
      <c r="I65" s="3">
        <f t="shared" si="1"/>
        <v>17000</v>
      </c>
      <c r="J65" s="31">
        <v>13817</v>
      </c>
      <c r="K65" s="3">
        <f t="shared" si="13"/>
        <v>30817</v>
      </c>
      <c r="L65" s="3"/>
      <c r="M65" s="3">
        <f t="shared" si="13"/>
        <v>30817</v>
      </c>
      <c r="N65" s="21"/>
      <c r="O65" s="3">
        <v>28337</v>
      </c>
      <c r="P65" s="40"/>
      <c r="Q65" s="3">
        <f t="shared" si="14"/>
        <v>28337</v>
      </c>
      <c r="R65" s="40"/>
      <c r="S65" s="3">
        <f t="shared" si="15"/>
        <v>28337</v>
      </c>
      <c r="T65" s="40"/>
      <c r="U65" s="3">
        <f t="shared" si="16"/>
        <v>28337</v>
      </c>
      <c r="V65" s="40"/>
      <c r="W65" s="3">
        <f t="shared" si="17"/>
        <v>28337</v>
      </c>
      <c r="X65" s="40">
        <v>4179</v>
      </c>
      <c r="Y65" s="3">
        <f t="shared" si="18"/>
        <v>32516</v>
      </c>
      <c r="Z65" s="40">
        <v>988</v>
      </c>
      <c r="AA65" s="3">
        <f t="shared" si="19"/>
        <v>33504</v>
      </c>
      <c r="AB65" s="40">
        <v>-8906</v>
      </c>
      <c r="AC65" s="3">
        <f t="shared" si="20"/>
        <v>24598</v>
      </c>
      <c r="AD65" s="3"/>
      <c r="AE65" s="3">
        <f t="shared" si="21"/>
        <v>24598</v>
      </c>
    </row>
    <row r="66" spans="1:31" ht="15">
      <c r="A66" s="5"/>
      <c r="B66" s="5"/>
      <c r="C66" s="11">
        <v>4270</v>
      </c>
      <c r="D66" s="5" t="s">
        <v>29</v>
      </c>
      <c r="E66" s="4">
        <v>43000</v>
      </c>
      <c r="F66" s="4">
        <v>-37092</v>
      </c>
      <c r="G66" s="4">
        <f t="shared" si="0"/>
        <v>5908</v>
      </c>
      <c r="H66" s="52">
        <v>3500</v>
      </c>
      <c r="I66" s="4">
        <f t="shared" si="1"/>
        <v>9408</v>
      </c>
      <c r="J66" s="42"/>
      <c r="K66" s="4">
        <f t="shared" si="13"/>
        <v>9408</v>
      </c>
      <c r="L66" s="4"/>
      <c r="M66" s="4">
        <f t="shared" si="13"/>
        <v>9408</v>
      </c>
      <c r="N66" s="42"/>
      <c r="O66" s="4">
        <v>15207</v>
      </c>
      <c r="P66" s="39"/>
      <c r="Q66" s="4">
        <f t="shared" si="14"/>
        <v>15207</v>
      </c>
      <c r="R66" s="39"/>
      <c r="S66" s="4">
        <f t="shared" si="15"/>
        <v>15207</v>
      </c>
      <c r="T66" s="39"/>
      <c r="U66" s="4">
        <f t="shared" si="16"/>
        <v>15207</v>
      </c>
      <c r="V66" s="39"/>
      <c r="W66" s="4">
        <f t="shared" si="17"/>
        <v>15207</v>
      </c>
      <c r="X66" s="39">
        <v>-3447</v>
      </c>
      <c r="Y66" s="4">
        <f t="shared" si="18"/>
        <v>11760</v>
      </c>
      <c r="Z66" s="39">
        <v>1000</v>
      </c>
      <c r="AA66" s="4">
        <f t="shared" si="19"/>
        <v>12760</v>
      </c>
      <c r="AB66" s="39">
        <v>-1964</v>
      </c>
      <c r="AC66" s="4">
        <f t="shared" si="20"/>
        <v>10796</v>
      </c>
      <c r="AD66" s="39"/>
      <c r="AE66" s="4">
        <f t="shared" si="21"/>
        <v>10796</v>
      </c>
    </row>
    <row r="67" spans="1:31" ht="15">
      <c r="A67" s="6"/>
      <c r="B67" s="6"/>
      <c r="C67" s="12">
        <v>4280</v>
      </c>
      <c r="D67" s="6" t="s">
        <v>70</v>
      </c>
      <c r="E67" s="3"/>
      <c r="F67" s="3"/>
      <c r="G67" s="3"/>
      <c r="H67" s="31"/>
      <c r="I67" s="3"/>
      <c r="J67" s="21"/>
      <c r="K67" s="3"/>
      <c r="L67" s="3"/>
      <c r="M67" s="3"/>
      <c r="N67" s="21"/>
      <c r="O67" s="3"/>
      <c r="P67" s="40"/>
      <c r="Q67" s="3"/>
      <c r="R67" s="40"/>
      <c r="S67" s="3"/>
      <c r="T67" s="40"/>
      <c r="U67" s="3"/>
      <c r="V67" s="40"/>
      <c r="W67" s="3"/>
      <c r="X67" s="40">
        <v>1000</v>
      </c>
      <c r="Y67" s="3">
        <f t="shared" si="18"/>
        <v>1000</v>
      </c>
      <c r="Z67" s="40">
        <v>-1000</v>
      </c>
      <c r="AA67" s="3">
        <f t="shared" si="19"/>
        <v>0</v>
      </c>
      <c r="AB67" s="40"/>
      <c r="AC67" s="3">
        <f t="shared" si="20"/>
        <v>0</v>
      </c>
      <c r="AD67" s="40">
        <v>7500</v>
      </c>
      <c r="AE67" s="3">
        <f t="shared" si="21"/>
        <v>7500</v>
      </c>
    </row>
    <row r="68" spans="1:31" ht="15">
      <c r="A68" s="6"/>
      <c r="B68" s="6"/>
      <c r="C68" s="12">
        <v>4300</v>
      </c>
      <c r="D68" s="6" t="s">
        <v>15</v>
      </c>
      <c r="E68" s="3">
        <v>23000</v>
      </c>
      <c r="F68" s="3">
        <v>1350</v>
      </c>
      <c r="G68" s="3">
        <f t="shared" si="0"/>
        <v>24350</v>
      </c>
      <c r="H68" s="21"/>
      <c r="I68" s="3">
        <f t="shared" si="1"/>
        <v>24350</v>
      </c>
      <c r="J68" s="31">
        <v>24324</v>
      </c>
      <c r="K68" s="3">
        <f>I68+J68</f>
        <v>48674</v>
      </c>
      <c r="L68" s="3">
        <v>-3100</v>
      </c>
      <c r="M68" s="3">
        <f>K68+L68</f>
        <v>45574</v>
      </c>
      <c r="N68" s="21"/>
      <c r="O68" s="3">
        <v>47000</v>
      </c>
      <c r="P68" s="40"/>
      <c r="Q68" s="3">
        <f t="shared" si="14"/>
        <v>47000</v>
      </c>
      <c r="R68" s="40"/>
      <c r="S68" s="3">
        <f t="shared" si="15"/>
        <v>47000</v>
      </c>
      <c r="T68" s="40"/>
      <c r="U68" s="3">
        <f t="shared" si="16"/>
        <v>47000</v>
      </c>
      <c r="V68" s="40"/>
      <c r="W68" s="3">
        <f t="shared" si="17"/>
        <v>47000</v>
      </c>
      <c r="X68" s="40"/>
      <c r="Y68" s="3">
        <f t="shared" si="18"/>
        <v>47000</v>
      </c>
      <c r="Z68" s="40">
        <v>-1000</v>
      </c>
      <c r="AA68" s="3">
        <f t="shared" si="19"/>
        <v>46000</v>
      </c>
      <c r="AB68" s="40">
        <v>6115</v>
      </c>
      <c r="AC68" s="3">
        <f t="shared" si="20"/>
        <v>52115</v>
      </c>
      <c r="AD68" s="40">
        <v>-7500</v>
      </c>
      <c r="AE68" s="3">
        <f t="shared" si="21"/>
        <v>44615</v>
      </c>
    </row>
    <row r="69" spans="1:31" ht="15" customHeight="1">
      <c r="A69" s="6"/>
      <c r="B69" s="6"/>
      <c r="C69" s="12">
        <v>4410</v>
      </c>
      <c r="D69" s="6" t="s">
        <v>31</v>
      </c>
      <c r="E69" s="3">
        <v>2700</v>
      </c>
      <c r="F69" s="6">
        <v>-700</v>
      </c>
      <c r="G69" s="3">
        <f t="shared" si="0"/>
        <v>2000</v>
      </c>
      <c r="H69" s="31">
        <v>-1000</v>
      </c>
      <c r="I69" s="3">
        <f t="shared" si="1"/>
        <v>1000</v>
      </c>
      <c r="J69" s="31">
        <v>6049</v>
      </c>
      <c r="K69" s="3">
        <f>I69+J69</f>
        <v>7049</v>
      </c>
      <c r="L69" s="3"/>
      <c r="M69" s="3">
        <f>K69+L69</f>
        <v>7049</v>
      </c>
      <c r="N69" s="21"/>
      <c r="O69" s="3">
        <v>1500</v>
      </c>
      <c r="P69" s="40"/>
      <c r="Q69" s="3">
        <f t="shared" si="14"/>
        <v>1500</v>
      </c>
      <c r="R69" s="40"/>
      <c r="S69" s="3">
        <f t="shared" si="15"/>
        <v>1500</v>
      </c>
      <c r="T69" s="40"/>
      <c r="U69" s="3">
        <f t="shared" si="16"/>
        <v>1500</v>
      </c>
      <c r="V69" s="40"/>
      <c r="W69" s="3">
        <f t="shared" si="17"/>
        <v>1500</v>
      </c>
      <c r="X69" s="40">
        <v>-1000</v>
      </c>
      <c r="Y69" s="3">
        <f t="shared" si="18"/>
        <v>500</v>
      </c>
      <c r="Z69" s="40"/>
      <c r="AA69" s="3">
        <f t="shared" si="19"/>
        <v>500</v>
      </c>
      <c r="AB69" s="40"/>
      <c r="AC69" s="3">
        <f t="shared" si="20"/>
        <v>500</v>
      </c>
      <c r="AD69" s="40"/>
      <c r="AE69" s="3">
        <f t="shared" si="21"/>
        <v>500</v>
      </c>
    </row>
    <row r="70" spans="1:31" ht="15" hidden="1">
      <c r="A70" s="6"/>
      <c r="B70" s="6"/>
      <c r="C70" s="12">
        <v>4430</v>
      </c>
      <c r="D70" s="6" t="s">
        <v>30</v>
      </c>
      <c r="E70" s="3">
        <v>2300</v>
      </c>
      <c r="F70" s="3">
        <v>-2300</v>
      </c>
      <c r="G70" s="3">
        <f t="shared" si="0"/>
        <v>0</v>
      </c>
      <c r="H70" s="21"/>
      <c r="I70" s="3">
        <f t="shared" si="1"/>
        <v>0</v>
      </c>
      <c r="J70" s="21"/>
      <c r="K70" s="3">
        <f>I70+J70</f>
        <v>0</v>
      </c>
      <c r="L70" s="3"/>
      <c r="M70" s="3">
        <f>K70+L70</f>
        <v>0</v>
      </c>
      <c r="N70" s="21"/>
      <c r="O70" s="3"/>
      <c r="P70" s="40"/>
      <c r="Q70" s="3">
        <f t="shared" si="14"/>
        <v>0</v>
      </c>
      <c r="R70" s="40"/>
      <c r="S70" s="3">
        <f t="shared" si="15"/>
        <v>0</v>
      </c>
      <c r="T70" s="40"/>
      <c r="U70" s="3">
        <f t="shared" si="16"/>
        <v>0</v>
      </c>
      <c r="V70" s="40"/>
      <c r="W70" s="3">
        <f t="shared" si="17"/>
        <v>0</v>
      </c>
      <c r="X70" s="40"/>
      <c r="Y70" s="3">
        <f t="shared" si="18"/>
        <v>0</v>
      </c>
      <c r="Z70" s="40"/>
      <c r="AA70" s="3">
        <f t="shared" si="19"/>
        <v>0</v>
      </c>
      <c r="AB70" s="40"/>
      <c r="AC70" s="3">
        <f t="shared" si="20"/>
        <v>0</v>
      </c>
      <c r="AD70" s="40"/>
      <c r="AE70" s="3">
        <f t="shared" si="21"/>
        <v>0</v>
      </c>
    </row>
    <row r="71" spans="1:31" ht="15" hidden="1">
      <c r="A71" s="6"/>
      <c r="B71" s="6"/>
      <c r="C71" s="12">
        <v>4440</v>
      </c>
      <c r="D71" s="6" t="s">
        <v>48</v>
      </c>
      <c r="E71" s="6">
        <v>0</v>
      </c>
      <c r="F71" s="6">
        <v>140</v>
      </c>
      <c r="G71" s="6">
        <f t="shared" si="0"/>
        <v>140</v>
      </c>
      <c r="H71" s="21">
        <v>-140</v>
      </c>
      <c r="I71" s="6">
        <f>G71+H71</f>
        <v>0</v>
      </c>
      <c r="J71" s="21"/>
      <c r="K71" s="3">
        <f>I71+J71</f>
        <v>0</v>
      </c>
      <c r="L71" s="3"/>
      <c r="M71" s="3">
        <f>K71+L71</f>
        <v>0</v>
      </c>
      <c r="N71" s="21"/>
      <c r="O71" s="3"/>
      <c r="P71" s="40"/>
      <c r="Q71" s="3">
        <f t="shared" si="14"/>
        <v>0</v>
      </c>
      <c r="R71" s="40"/>
      <c r="S71" s="3">
        <f t="shared" si="15"/>
        <v>0</v>
      </c>
      <c r="T71" s="40"/>
      <c r="U71" s="3">
        <f t="shared" si="16"/>
        <v>0</v>
      </c>
      <c r="V71" s="40"/>
      <c r="W71" s="3">
        <f t="shared" si="17"/>
        <v>0</v>
      </c>
      <c r="X71" s="40"/>
      <c r="Y71" s="3">
        <f t="shared" si="18"/>
        <v>0</v>
      </c>
      <c r="Z71" s="40"/>
      <c r="AA71" s="3">
        <f t="shared" si="19"/>
        <v>0</v>
      </c>
      <c r="AB71" s="40"/>
      <c r="AC71" s="3">
        <f t="shared" si="20"/>
        <v>0</v>
      </c>
      <c r="AD71" s="40"/>
      <c r="AE71" s="3">
        <f t="shared" si="21"/>
        <v>0</v>
      </c>
    </row>
    <row r="72" spans="1:31" ht="15">
      <c r="A72" s="6"/>
      <c r="B72" s="6"/>
      <c r="C72" s="12">
        <v>4430</v>
      </c>
      <c r="D72" s="6" t="s">
        <v>30</v>
      </c>
      <c r="E72" s="6"/>
      <c r="F72" s="6"/>
      <c r="G72" s="6"/>
      <c r="H72" s="21"/>
      <c r="I72" s="6"/>
      <c r="J72" s="21"/>
      <c r="K72" s="3">
        <v>0</v>
      </c>
      <c r="L72" s="3">
        <v>1745</v>
      </c>
      <c r="M72" s="3">
        <f>K72+L72</f>
        <v>1745</v>
      </c>
      <c r="N72" s="21"/>
      <c r="O72" s="3">
        <v>3000</v>
      </c>
      <c r="P72" s="40"/>
      <c r="Q72" s="3">
        <f t="shared" si="14"/>
        <v>3000</v>
      </c>
      <c r="R72" s="40"/>
      <c r="S72" s="3">
        <f t="shared" si="15"/>
        <v>3000</v>
      </c>
      <c r="T72" s="40"/>
      <c r="U72" s="3">
        <f t="shared" si="16"/>
        <v>3000</v>
      </c>
      <c r="V72" s="40"/>
      <c r="W72" s="3">
        <f t="shared" si="17"/>
        <v>3000</v>
      </c>
      <c r="X72" s="40">
        <v>-1650</v>
      </c>
      <c r="Y72" s="3">
        <f t="shared" si="18"/>
        <v>1350</v>
      </c>
      <c r="Z72" s="40">
        <v>700</v>
      </c>
      <c r="AA72" s="3">
        <f t="shared" si="19"/>
        <v>2050</v>
      </c>
      <c r="AB72" s="40"/>
      <c r="AC72" s="3">
        <f t="shared" si="20"/>
        <v>2050</v>
      </c>
      <c r="AD72" s="40"/>
      <c r="AE72" s="3">
        <f t="shared" si="21"/>
        <v>2050</v>
      </c>
    </row>
    <row r="73" spans="1:31" ht="15">
      <c r="A73" s="6"/>
      <c r="B73" s="6"/>
      <c r="C73" s="12">
        <v>4510</v>
      </c>
      <c r="D73" s="6" t="s">
        <v>57</v>
      </c>
      <c r="E73" s="6"/>
      <c r="F73" s="6"/>
      <c r="G73" s="6"/>
      <c r="H73" s="21"/>
      <c r="I73" s="6"/>
      <c r="J73" s="21"/>
      <c r="K73" s="3"/>
      <c r="L73" s="3"/>
      <c r="M73" s="3"/>
      <c r="N73" s="21"/>
      <c r="O73" s="3">
        <v>300</v>
      </c>
      <c r="P73" s="40"/>
      <c r="Q73" s="3">
        <f t="shared" si="14"/>
        <v>300</v>
      </c>
      <c r="R73" s="40"/>
      <c r="S73" s="3">
        <f t="shared" si="15"/>
        <v>300</v>
      </c>
      <c r="T73" s="40"/>
      <c r="U73" s="3">
        <f t="shared" si="16"/>
        <v>300</v>
      </c>
      <c r="V73" s="40"/>
      <c r="W73" s="3">
        <f t="shared" si="17"/>
        <v>300</v>
      </c>
      <c r="X73" s="40">
        <v>-10</v>
      </c>
      <c r="Y73" s="3">
        <f t="shared" si="18"/>
        <v>290</v>
      </c>
      <c r="Z73" s="40"/>
      <c r="AA73" s="3">
        <f t="shared" si="19"/>
        <v>290</v>
      </c>
      <c r="AB73" s="40"/>
      <c r="AC73" s="3">
        <f t="shared" si="20"/>
        <v>290</v>
      </c>
      <c r="AD73" s="40"/>
      <c r="AE73" s="3">
        <f t="shared" si="21"/>
        <v>290</v>
      </c>
    </row>
    <row r="74" spans="1:31" ht="15">
      <c r="A74" s="7"/>
      <c r="B74" s="7"/>
      <c r="C74" s="13">
        <v>6050</v>
      </c>
      <c r="D74" s="7" t="s">
        <v>38</v>
      </c>
      <c r="E74" s="8">
        <v>300000</v>
      </c>
      <c r="F74" s="8">
        <v>331000</v>
      </c>
      <c r="G74" s="8">
        <f t="shared" si="0"/>
        <v>631000</v>
      </c>
      <c r="H74" s="23"/>
      <c r="I74" s="8">
        <f>G74+H74</f>
        <v>631000</v>
      </c>
      <c r="J74" s="23"/>
      <c r="K74" s="8">
        <f>I74+J74</f>
        <v>631000</v>
      </c>
      <c r="L74" s="8"/>
      <c r="M74" s="8">
        <f>K74+L74</f>
        <v>631000</v>
      </c>
      <c r="N74" s="23"/>
      <c r="O74" s="8">
        <v>500000</v>
      </c>
      <c r="P74" s="43"/>
      <c r="Q74" s="8">
        <f t="shared" si="14"/>
        <v>500000</v>
      </c>
      <c r="R74" s="43"/>
      <c r="S74" s="8">
        <f t="shared" si="15"/>
        <v>500000</v>
      </c>
      <c r="T74" s="43"/>
      <c r="U74" s="8">
        <f t="shared" si="16"/>
        <v>500000</v>
      </c>
      <c r="V74" s="43"/>
      <c r="W74" s="8">
        <f t="shared" si="17"/>
        <v>500000</v>
      </c>
      <c r="X74" s="43"/>
      <c r="Y74" s="8">
        <f t="shared" si="18"/>
        <v>500000</v>
      </c>
      <c r="Z74" s="43">
        <v>166000</v>
      </c>
      <c r="AA74" s="8">
        <f t="shared" si="19"/>
        <v>666000</v>
      </c>
      <c r="AB74" s="43"/>
      <c r="AC74" s="8">
        <f t="shared" si="20"/>
        <v>666000</v>
      </c>
      <c r="AD74" s="43"/>
      <c r="AE74" s="8">
        <f t="shared" si="21"/>
        <v>666000</v>
      </c>
    </row>
    <row r="75" spans="1:31" ht="15.75">
      <c r="A75" s="91"/>
      <c r="B75" s="108"/>
      <c r="C75" s="108"/>
      <c r="D75" s="109"/>
      <c r="E75" s="36">
        <f aca="true" t="shared" si="22" ref="E75:M75">SUM(E52:E74)</f>
        <v>1903964</v>
      </c>
      <c r="F75" s="36">
        <f t="shared" si="22"/>
        <v>331000</v>
      </c>
      <c r="G75" s="36">
        <f t="shared" si="22"/>
        <v>2234964</v>
      </c>
      <c r="H75" s="36">
        <f t="shared" si="22"/>
        <v>0</v>
      </c>
      <c r="I75" s="36">
        <f t="shared" si="22"/>
        <v>2234964</v>
      </c>
      <c r="J75" s="36">
        <f t="shared" si="22"/>
        <v>158659</v>
      </c>
      <c r="K75" s="10">
        <f t="shared" si="22"/>
        <v>2393623</v>
      </c>
      <c r="L75" s="10">
        <f t="shared" si="22"/>
        <v>0</v>
      </c>
      <c r="M75" s="10">
        <f t="shared" si="22"/>
        <v>2393623</v>
      </c>
      <c r="N75" s="33"/>
      <c r="O75" s="10">
        <f aca="true" t="shared" si="23" ref="O75:AE75">SUM(O52:O74)</f>
        <v>2400490</v>
      </c>
      <c r="P75" s="10">
        <f t="shared" si="23"/>
        <v>8000</v>
      </c>
      <c r="Q75" s="22">
        <f t="shared" si="23"/>
        <v>2408490</v>
      </c>
      <c r="R75" s="10">
        <f t="shared" si="23"/>
        <v>0</v>
      </c>
      <c r="S75" s="22">
        <f t="shared" si="23"/>
        <v>2408490</v>
      </c>
      <c r="T75" s="10">
        <f t="shared" si="23"/>
        <v>0</v>
      </c>
      <c r="U75" s="22">
        <f t="shared" si="23"/>
        <v>2408490</v>
      </c>
      <c r="V75" s="10">
        <f t="shared" si="23"/>
        <v>0</v>
      </c>
      <c r="W75" s="22">
        <f t="shared" si="23"/>
        <v>2408490</v>
      </c>
      <c r="X75" s="10">
        <f t="shared" si="23"/>
        <v>0</v>
      </c>
      <c r="Y75" s="22">
        <f t="shared" si="23"/>
        <v>2408490</v>
      </c>
      <c r="Z75" s="10">
        <f t="shared" si="23"/>
        <v>166000</v>
      </c>
      <c r="AA75" s="22">
        <f t="shared" si="23"/>
        <v>2574490</v>
      </c>
      <c r="AB75" s="10">
        <f t="shared" si="23"/>
        <v>0</v>
      </c>
      <c r="AC75" s="22">
        <f t="shared" si="23"/>
        <v>2574490</v>
      </c>
      <c r="AD75" s="10">
        <f t="shared" si="23"/>
        <v>0</v>
      </c>
      <c r="AE75" s="22">
        <f t="shared" si="23"/>
        <v>2574490</v>
      </c>
    </row>
    <row r="76" spans="1:31" ht="15">
      <c r="A76" s="11">
        <v>754</v>
      </c>
      <c r="B76" s="11">
        <v>75414</v>
      </c>
      <c r="C76" s="11">
        <v>4300</v>
      </c>
      <c r="D76" s="21" t="s">
        <v>15</v>
      </c>
      <c r="E76" s="31"/>
      <c r="F76" s="31"/>
      <c r="G76" s="31"/>
      <c r="H76" s="21"/>
      <c r="I76" s="31"/>
      <c r="J76" s="21"/>
      <c r="K76" s="31"/>
      <c r="L76" s="31"/>
      <c r="M76" s="31"/>
      <c r="N76" s="21"/>
      <c r="O76" s="4">
        <v>500</v>
      </c>
      <c r="P76" s="4"/>
      <c r="Q76" s="4">
        <f>O76+P76</f>
        <v>500</v>
      </c>
      <c r="R76" s="4"/>
      <c r="S76" s="4">
        <f>Q76+R76</f>
        <v>500</v>
      </c>
      <c r="T76" s="4"/>
      <c r="U76" s="4">
        <f>S76+T76</f>
        <v>500</v>
      </c>
      <c r="V76" s="4"/>
      <c r="W76" s="4">
        <f>U76+V76</f>
        <v>500</v>
      </c>
      <c r="X76" s="4"/>
      <c r="Y76" s="4">
        <f>W76+X76</f>
        <v>500</v>
      </c>
      <c r="Z76" s="4"/>
      <c r="AA76" s="4">
        <f>Y76+Z76</f>
        <v>500</v>
      </c>
      <c r="AB76" s="4"/>
      <c r="AC76" s="4">
        <f>AA76+AB76</f>
        <v>500</v>
      </c>
      <c r="AD76" s="4"/>
      <c r="AE76" s="4">
        <f>AC76+AD76</f>
        <v>500</v>
      </c>
    </row>
    <row r="77" spans="1:31" ht="15">
      <c r="A77" s="7"/>
      <c r="B77" s="7"/>
      <c r="C77" s="13"/>
      <c r="D77" s="21"/>
      <c r="E77" s="31"/>
      <c r="F77" s="31"/>
      <c r="G77" s="31"/>
      <c r="H77" s="21"/>
      <c r="I77" s="31"/>
      <c r="J77" s="21"/>
      <c r="K77" s="31"/>
      <c r="L77" s="31"/>
      <c r="M77" s="31"/>
      <c r="N77" s="21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5.75">
      <c r="A78" s="113"/>
      <c r="B78" s="108"/>
      <c r="C78" s="108"/>
      <c r="D78" s="108"/>
      <c r="E78" s="82"/>
      <c r="F78" s="82"/>
      <c r="G78" s="82"/>
      <c r="H78" s="81"/>
      <c r="I78" s="82"/>
      <c r="J78" s="81"/>
      <c r="K78" s="82"/>
      <c r="L78" s="82"/>
      <c r="M78" s="82"/>
      <c r="N78" s="81"/>
      <c r="O78" s="10">
        <f>O76</f>
        <v>500</v>
      </c>
      <c r="P78" s="10"/>
      <c r="Q78" s="10">
        <f>Q76</f>
        <v>500</v>
      </c>
      <c r="R78" s="10"/>
      <c r="S78" s="10">
        <f>S76</f>
        <v>500</v>
      </c>
      <c r="T78" s="10"/>
      <c r="U78" s="10">
        <f>U76</f>
        <v>500</v>
      </c>
      <c r="V78" s="10"/>
      <c r="W78" s="10">
        <f>W76</f>
        <v>500</v>
      </c>
      <c r="X78" s="10"/>
      <c r="Y78" s="10">
        <f>Y76</f>
        <v>500</v>
      </c>
      <c r="Z78" s="10"/>
      <c r="AA78" s="10">
        <f>AA76</f>
        <v>500</v>
      </c>
      <c r="AB78" s="10"/>
      <c r="AC78" s="10">
        <f>AC76</f>
        <v>500</v>
      </c>
      <c r="AD78" s="10"/>
      <c r="AE78" s="10">
        <f>AE76</f>
        <v>500</v>
      </c>
    </row>
    <row r="79" spans="1:31" ht="15.75">
      <c r="A79" s="114" t="s">
        <v>32</v>
      </c>
      <c r="B79" s="114"/>
      <c r="C79" s="114"/>
      <c r="D79" s="114"/>
      <c r="E79" s="59" t="e">
        <f>E75+#REF!</f>
        <v>#REF!</v>
      </c>
      <c r="F79" s="59" t="e">
        <f>F75+#REF!</f>
        <v>#REF!</v>
      </c>
      <c r="G79" s="59" t="e">
        <f t="shared" si="0"/>
        <v>#REF!</v>
      </c>
      <c r="H79" s="44"/>
      <c r="I79" s="22" t="e">
        <f>I75+#REF!</f>
        <v>#REF!</v>
      </c>
      <c r="J79" s="38" t="e">
        <f>J75+#REF!</f>
        <v>#REF!</v>
      </c>
      <c r="K79" s="22" t="e">
        <f>K75+#REF!</f>
        <v>#REF!</v>
      </c>
      <c r="L79" s="22" t="e">
        <f>L75+#REF!</f>
        <v>#REF!</v>
      </c>
      <c r="M79" s="22" t="e">
        <f>M75+#REF!</f>
        <v>#REF!</v>
      </c>
      <c r="N79" s="49"/>
      <c r="O79" s="22" t="e">
        <f>#REF!+O75+O78</f>
        <v>#REF!</v>
      </c>
      <c r="P79" s="22" t="e">
        <f>#REF!+P75+P78</f>
        <v>#REF!</v>
      </c>
      <c r="Q79" s="22">
        <f aca="true" t="shared" si="24" ref="Q79:AE79">+Q75+Q78</f>
        <v>2408990</v>
      </c>
      <c r="R79" s="22">
        <f t="shared" si="24"/>
        <v>0</v>
      </c>
      <c r="S79" s="22">
        <f t="shared" si="24"/>
        <v>2408990</v>
      </c>
      <c r="T79" s="22">
        <f t="shared" si="24"/>
        <v>0</v>
      </c>
      <c r="U79" s="22">
        <f t="shared" si="24"/>
        <v>2408990</v>
      </c>
      <c r="V79" s="22">
        <f t="shared" si="24"/>
        <v>0</v>
      </c>
      <c r="W79" s="22">
        <f t="shared" si="24"/>
        <v>2408990</v>
      </c>
      <c r="X79" s="22">
        <f t="shared" si="24"/>
        <v>0</v>
      </c>
      <c r="Y79" s="22">
        <f t="shared" si="24"/>
        <v>2408990</v>
      </c>
      <c r="Z79" s="22">
        <f t="shared" si="24"/>
        <v>166000</v>
      </c>
      <c r="AA79" s="22">
        <f t="shared" si="24"/>
        <v>2574990</v>
      </c>
      <c r="AB79" s="22">
        <f t="shared" si="24"/>
        <v>0</v>
      </c>
      <c r="AC79" s="22">
        <f t="shared" si="24"/>
        <v>2574990</v>
      </c>
      <c r="AD79" s="22">
        <f t="shared" si="24"/>
        <v>0</v>
      </c>
      <c r="AE79" s="22">
        <f t="shared" si="24"/>
        <v>2574990</v>
      </c>
    </row>
    <row r="80" spans="1:31" ht="15.75">
      <c r="A80" s="14"/>
      <c r="B80" s="11"/>
      <c r="C80" s="66"/>
      <c r="D80" s="2"/>
      <c r="E80" s="41"/>
      <c r="F80" s="19"/>
      <c r="G80" s="41"/>
      <c r="H80" s="42"/>
      <c r="I80" s="4"/>
      <c r="J80" s="42"/>
      <c r="K80" s="4"/>
      <c r="L80" s="4"/>
      <c r="M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35.25" customHeight="1">
      <c r="A81" s="15">
        <v>851</v>
      </c>
      <c r="B81" s="12">
        <v>85156</v>
      </c>
      <c r="C81" s="63">
        <v>4130</v>
      </c>
      <c r="D81" s="6" t="s">
        <v>49</v>
      </c>
      <c r="E81" s="47">
        <v>0</v>
      </c>
      <c r="F81" s="8">
        <v>514000</v>
      </c>
      <c r="G81" s="35">
        <v>514000</v>
      </c>
      <c r="H81" s="21"/>
      <c r="I81" s="3">
        <f t="shared" si="1"/>
        <v>514000</v>
      </c>
      <c r="J81" s="31">
        <v>146600</v>
      </c>
      <c r="K81" s="3">
        <f>I81+J81</f>
        <v>660600</v>
      </c>
      <c r="L81" s="3"/>
      <c r="M81" s="3">
        <f>K81+L81</f>
        <v>660600</v>
      </c>
      <c r="O81" s="3">
        <v>459600</v>
      </c>
      <c r="P81" s="3">
        <v>970</v>
      </c>
      <c r="Q81" s="3">
        <f>O81+P81</f>
        <v>460570</v>
      </c>
      <c r="R81" s="3">
        <v>-2600</v>
      </c>
      <c r="S81" s="3">
        <f>Q81+R81</f>
        <v>457970</v>
      </c>
      <c r="T81" s="3">
        <v>-1500</v>
      </c>
      <c r="U81" s="3">
        <f>S81+T81</f>
        <v>456470</v>
      </c>
      <c r="V81" s="3">
        <v>-3150</v>
      </c>
      <c r="W81" s="3">
        <f>U81+V81</f>
        <v>453320</v>
      </c>
      <c r="X81" s="3">
        <v>-2700</v>
      </c>
      <c r="Y81" s="3">
        <f>W81+X81</f>
        <v>450620</v>
      </c>
      <c r="Z81" s="3">
        <v>-960</v>
      </c>
      <c r="AA81" s="3">
        <f>Y81+Z81</f>
        <v>449660</v>
      </c>
      <c r="AB81" s="88" t="s">
        <v>76</v>
      </c>
      <c r="AC81" s="3">
        <v>507258</v>
      </c>
      <c r="AD81" s="88"/>
      <c r="AE81" s="3">
        <v>507258</v>
      </c>
    </row>
    <row r="82" spans="1:31" ht="15">
      <c r="A82" s="15"/>
      <c r="B82" s="12"/>
      <c r="C82" s="63"/>
      <c r="D82" s="6"/>
      <c r="E82" s="47"/>
      <c r="F82" s="8"/>
      <c r="G82" s="31"/>
      <c r="H82" s="21"/>
      <c r="I82" s="3"/>
      <c r="J82" s="31"/>
      <c r="K82" s="3"/>
      <c r="L82" s="3"/>
      <c r="M82" s="40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5">
      <c r="A83" s="16"/>
      <c r="B83" s="13"/>
      <c r="C83" s="67">
        <v>4580</v>
      </c>
      <c r="D83" s="7" t="s">
        <v>65</v>
      </c>
      <c r="E83" s="47"/>
      <c r="F83" s="8"/>
      <c r="G83" s="31"/>
      <c r="H83" s="21"/>
      <c r="I83" s="3"/>
      <c r="J83" s="31"/>
      <c r="K83" s="3"/>
      <c r="L83" s="3"/>
      <c r="M83" s="40"/>
      <c r="O83" s="3"/>
      <c r="P83" s="3"/>
      <c r="Q83" s="3"/>
      <c r="R83" s="3">
        <v>2600</v>
      </c>
      <c r="S83" s="3">
        <f>Q83+R83</f>
        <v>2600</v>
      </c>
      <c r="T83" s="3">
        <v>1500</v>
      </c>
      <c r="U83" s="3">
        <f>S83+T83</f>
        <v>4100</v>
      </c>
      <c r="V83" s="3">
        <v>3150</v>
      </c>
      <c r="W83" s="3">
        <f>U83+V83</f>
        <v>7250</v>
      </c>
      <c r="X83" s="3">
        <v>2700</v>
      </c>
      <c r="Y83" s="3">
        <f>W83+X83</f>
        <v>9950</v>
      </c>
      <c r="Z83" s="3">
        <v>960</v>
      </c>
      <c r="AA83" s="3">
        <f>Y83+Z83</f>
        <v>10910</v>
      </c>
      <c r="AB83" s="3">
        <v>1200</v>
      </c>
      <c r="AC83" s="3">
        <f>AA83+AB83</f>
        <v>12110</v>
      </c>
      <c r="AD83" s="3"/>
      <c r="AE83" s="3">
        <f>AC83+AD83</f>
        <v>12110</v>
      </c>
    </row>
    <row r="84" spans="1:31" ht="15.75">
      <c r="A84" s="100" t="s">
        <v>50</v>
      </c>
      <c r="B84" s="101"/>
      <c r="C84" s="102"/>
      <c r="D84" s="103"/>
      <c r="E84" s="38" t="e">
        <f>#REF!</f>
        <v>#REF!</v>
      </c>
      <c r="F84" s="22" t="e">
        <f>#REF!+#REF!</f>
        <v>#REF!</v>
      </c>
      <c r="G84" s="38" t="e">
        <f>E84+F84</f>
        <v>#REF!</v>
      </c>
      <c r="H84" s="33"/>
      <c r="I84" s="10" t="e">
        <f>#REF!+#REF!</f>
        <v>#REF!</v>
      </c>
      <c r="J84" s="36" t="e">
        <f>#REF!+#REF!</f>
        <v>#REF!</v>
      </c>
      <c r="K84" s="10" t="e">
        <f>#REF!+#REF!</f>
        <v>#REF!</v>
      </c>
      <c r="L84" s="10"/>
      <c r="M84" s="36" t="e">
        <f>#REF!+#REF!</f>
        <v>#REF!</v>
      </c>
      <c r="N84" s="33"/>
      <c r="O84" s="19">
        <f>O81</f>
        <v>459600</v>
      </c>
      <c r="P84" s="19">
        <f>P81</f>
        <v>970</v>
      </c>
      <c r="Q84" s="19">
        <f aca="true" t="shared" si="25" ref="Q84:AC84">SUM(Q80:Q83)</f>
        <v>460570</v>
      </c>
      <c r="R84" s="19">
        <f t="shared" si="25"/>
        <v>0</v>
      </c>
      <c r="S84" s="19">
        <f t="shared" si="25"/>
        <v>460570</v>
      </c>
      <c r="T84" s="19">
        <f t="shared" si="25"/>
        <v>0</v>
      </c>
      <c r="U84" s="19">
        <f t="shared" si="25"/>
        <v>460570</v>
      </c>
      <c r="V84" s="19">
        <f t="shared" si="25"/>
        <v>0</v>
      </c>
      <c r="W84" s="19">
        <f t="shared" si="25"/>
        <v>460570</v>
      </c>
      <c r="X84" s="19">
        <f t="shared" si="25"/>
        <v>0</v>
      </c>
      <c r="Y84" s="19">
        <f t="shared" si="25"/>
        <v>460570</v>
      </c>
      <c r="Z84" s="19">
        <f t="shared" si="25"/>
        <v>0</v>
      </c>
      <c r="AA84" s="19">
        <f t="shared" si="25"/>
        <v>460570</v>
      </c>
      <c r="AB84" s="19">
        <v>58798</v>
      </c>
      <c r="AC84" s="19">
        <f t="shared" si="25"/>
        <v>519368</v>
      </c>
      <c r="AD84" s="19"/>
      <c r="AE84" s="19">
        <f>SUM(AE80:AE83)</f>
        <v>519368</v>
      </c>
    </row>
    <row r="85" spans="1:31" ht="15.75">
      <c r="A85" s="61"/>
      <c r="B85" s="68"/>
      <c r="C85" s="68"/>
      <c r="D85" s="68"/>
      <c r="E85" s="51"/>
      <c r="F85" s="51"/>
      <c r="G85" s="59"/>
      <c r="H85" s="45"/>
      <c r="I85" s="19"/>
      <c r="J85" s="46"/>
      <c r="K85" s="19"/>
      <c r="L85" s="19"/>
      <c r="M85" s="37"/>
      <c r="N85" s="58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ht="15">
      <c r="A86" s="12">
        <v>853</v>
      </c>
      <c r="B86" s="12">
        <v>85316</v>
      </c>
      <c r="C86" s="12">
        <v>3110</v>
      </c>
      <c r="D86" s="6" t="s">
        <v>33</v>
      </c>
      <c r="E86" s="48">
        <v>85000</v>
      </c>
      <c r="F86" s="42"/>
      <c r="G86" s="4">
        <f>E86+F86</f>
        <v>85000</v>
      </c>
      <c r="H86" s="42"/>
      <c r="I86" s="4">
        <f aca="true" t="shared" si="26" ref="I86:I113">G86+H86</f>
        <v>85000</v>
      </c>
      <c r="J86" s="42"/>
      <c r="K86" s="4">
        <f>I86+J86</f>
        <v>85000</v>
      </c>
      <c r="L86" s="4"/>
      <c r="M86" s="4">
        <f>K86+L86</f>
        <v>85000</v>
      </c>
      <c r="O86" s="3">
        <v>59000</v>
      </c>
      <c r="P86" s="3">
        <v>-44000</v>
      </c>
      <c r="Q86" s="3">
        <f>O86+P86</f>
        <v>15000</v>
      </c>
      <c r="R86" s="3"/>
      <c r="S86" s="3">
        <f>Q86+R86</f>
        <v>15000</v>
      </c>
      <c r="T86" s="3"/>
      <c r="U86" s="3">
        <f>S86+T86</f>
        <v>15000</v>
      </c>
      <c r="V86" s="3"/>
      <c r="W86" s="3">
        <f>U86+V86</f>
        <v>15000</v>
      </c>
      <c r="X86" s="3"/>
      <c r="Y86" s="3">
        <f>W86+X86</f>
        <v>15000</v>
      </c>
      <c r="Z86" s="3"/>
      <c r="AA86" s="3">
        <f>Y86+Z86</f>
        <v>15000</v>
      </c>
      <c r="AB86" s="3"/>
      <c r="AC86" s="3">
        <f>AA86+AB86</f>
        <v>15000</v>
      </c>
      <c r="AD86" s="3"/>
      <c r="AE86" s="3">
        <f>AC86+AD86</f>
        <v>15000</v>
      </c>
    </row>
    <row r="87" spans="1:31" ht="15">
      <c r="A87" s="13"/>
      <c r="B87" s="13"/>
      <c r="C87" s="13"/>
      <c r="D87" s="7"/>
      <c r="E87" s="65"/>
      <c r="F87" s="21"/>
      <c r="G87" s="3"/>
      <c r="H87" s="21"/>
      <c r="I87" s="3"/>
      <c r="J87" s="21"/>
      <c r="K87" s="3"/>
      <c r="L87" s="3"/>
      <c r="M87" s="3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ht="15.75">
      <c r="A88" s="104"/>
      <c r="B88" s="105"/>
      <c r="C88" s="105"/>
      <c r="D88" s="89"/>
      <c r="E88" s="19">
        <v>85000</v>
      </c>
      <c r="F88" s="29"/>
      <c r="G88" s="37">
        <f aca="true" t="shared" si="27" ref="G88:G96">E88+F88</f>
        <v>85000</v>
      </c>
      <c r="H88" s="29"/>
      <c r="I88" s="19">
        <f>I86</f>
        <v>85000</v>
      </c>
      <c r="J88" s="37"/>
      <c r="K88" s="19">
        <f>K86</f>
        <v>85000</v>
      </c>
      <c r="L88" s="19"/>
      <c r="M88" s="19">
        <f>M86</f>
        <v>85000</v>
      </c>
      <c r="N88" s="29"/>
      <c r="O88" s="60">
        <f aca="true" t="shared" si="28" ref="O88:Y88">O86</f>
        <v>59000</v>
      </c>
      <c r="P88" s="60">
        <f t="shared" si="28"/>
        <v>-44000</v>
      </c>
      <c r="Q88" s="60">
        <f t="shared" si="28"/>
        <v>15000</v>
      </c>
      <c r="R88" s="60">
        <f t="shared" si="28"/>
        <v>0</v>
      </c>
      <c r="S88" s="60">
        <f t="shared" si="28"/>
        <v>15000</v>
      </c>
      <c r="T88" s="60">
        <f t="shared" si="28"/>
        <v>0</v>
      </c>
      <c r="U88" s="60">
        <f t="shared" si="28"/>
        <v>15000</v>
      </c>
      <c r="V88" s="60">
        <f t="shared" si="28"/>
        <v>0</v>
      </c>
      <c r="W88" s="60">
        <f t="shared" si="28"/>
        <v>15000</v>
      </c>
      <c r="X88" s="60"/>
      <c r="Y88" s="60">
        <f t="shared" si="28"/>
        <v>15000</v>
      </c>
      <c r="Z88" s="60"/>
      <c r="AA88" s="60">
        <f>AA86</f>
        <v>15000</v>
      </c>
      <c r="AB88" s="60"/>
      <c r="AC88" s="60">
        <f>AC86</f>
        <v>15000</v>
      </c>
      <c r="AD88" s="60"/>
      <c r="AE88" s="60">
        <f>AE86</f>
        <v>15000</v>
      </c>
    </row>
    <row r="89" spans="1:31" ht="15">
      <c r="A89" s="11">
        <v>853</v>
      </c>
      <c r="B89" s="11">
        <v>85318</v>
      </c>
      <c r="C89" s="11">
        <v>4010</v>
      </c>
      <c r="D89" s="5" t="s">
        <v>11</v>
      </c>
      <c r="E89" s="48">
        <v>80000</v>
      </c>
      <c r="F89" s="42"/>
      <c r="G89" s="4">
        <f t="shared" si="27"/>
        <v>80000</v>
      </c>
      <c r="H89" s="42"/>
      <c r="I89" s="4">
        <f t="shared" si="26"/>
        <v>80000</v>
      </c>
      <c r="J89" s="52">
        <v>3000</v>
      </c>
      <c r="K89" s="4">
        <f>I89+J89</f>
        <v>83000</v>
      </c>
      <c r="L89" s="4"/>
      <c r="M89" s="4">
        <f>K89+L89</f>
        <v>83000</v>
      </c>
      <c r="N89" s="42"/>
      <c r="O89" s="4">
        <v>54223</v>
      </c>
      <c r="P89" s="39"/>
      <c r="Q89" s="4">
        <f>O89+P89</f>
        <v>54223</v>
      </c>
      <c r="R89" s="39"/>
      <c r="S89" s="4">
        <f>Q89+R89</f>
        <v>54223</v>
      </c>
      <c r="T89" s="39"/>
      <c r="U89" s="4">
        <f>S89+T89</f>
        <v>54223</v>
      </c>
      <c r="V89" s="39"/>
      <c r="W89" s="4">
        <f>U89+V89</f>
        <v>54223</v>
      </c>
      <c r="X89" s="39"/>
      <c r="Y89" s="4">
        <f>W89+X89</f>
        <v>54223</v>
      </c>
      <c r="Z89" s="4"/>
      <c r="AA89" s="4">
        <f>Y89+Z89</f>
        <v>54223</v>
      </c>
      <c r="AB89" s="4"/>
      <c r="AC89" s="4">
        <f>AA89+AB89</f>
        <v>54223</v>
      </c>
      <c r="AD89" s="4"/>
      <c r="AE89" s="4">
        <f>AC89+AD89</f>
        <v>54223</v>
      </c>
    </row>
    <row r="90" spans="1:31" ht="15">
      <c r="A90" s="12"/>
      <c r="B90" s="12"/>
      <c r="C90" s="12">
        <v>4110</v>
      </c>
      <c r="D90" s="6" t="s">
        <v>16</v>
      </c>
      <c r="E90" s="35">
        <v>12000</v>
      </c>
      <c r="F90" s="21"/>
      <c r="G90" s="3">
        <f t="shared" si="27"/>
        <v>12000</v>
      </c>
      <c r="H90" s="21"/>
      <c r="I90" s="3">
        <f t="shared" si="26"/>
        <v>12000</v>
      </c>
      <c r="J90" s="21"/>
      <c r="K90" s="3">
        <f>I90+J90</f>
        <v>12000</v>
      </c>
      <c r="L90" s="3"/>
      <c r="M90" s="3">
        <f>K90+L90</f>
        <v>12000</v>
      </c>
      <c r="N90" s="21"/>
      <c r="O90" s="3">
        <v>9695</v>
      </c>
      <c r="P90" s="40"/>
      <c r="Q90" s="3">
        <f aca="true" t="shared" si="29" ref="Q90:Q95">O90+P90</f>
        <v>9695</v>
      </c>
      <c r="R90" s="40"/>
      <c r="S90" s="3">
        <f aca="true" t="shared" si="30" ref="S90:S95">Q90+R90</f>
        <v>9695</v>
      </c>
      <c r="T90" s="40"/>
      <c r="U90" s="3">
        <f aca="true" t="shared" si="31" ref="U90:U95">S90+T90</f>
        <v>9695</v>
      </c>
      <c r="V90" s="40"/>
      <c r="W90" s="3">
        <f aca="true" t="shared" si="32" ref="W90:W95">U90+V90</f>
        <v>9695</v>
      </c>
      <c r="X90" s="40"/>
      <c r="Y90" s="3">
        <f aca="true" t="shared" si="33" ref="Y90:Y95">W90+X90</f>
        <v>9695</v>
      </c>
      <c r="Z90" s="3"/>
      <c r="AA90" s="3">
        <f aca="true" t="shared" si="34" ref="AA90:AA95">Y90+Z90</f>
        <v>9695</v>
      </c>
      <c r="AB90" s="3"/>
      <c r="AC90" s="3">
        <f aca="true" t="shared" si="35" ref="AC90:AC95">AA90+AB90</f>
        <v>9695</v>
      </c>
      <c r="AD90" s="3"/>
      <c r="AE90" s="3">
        <f aca="true" t="shared" si="36" ref="AE90:AE95">AC90+AD90</f>
        <v>9695</v>
      </c>
    </row>
    <row r="91" spans="1:31" ht="15">
      <c r="A91" s="12"/>
      <c r="B91" s="12"/>
      <c r="C91" s="12">
        <v>4120</v>
      </c>
      <c r="D91" s="6" t="s">
        <v>17</v>
      </c>
      <c r="E91" s="35">
        <v>2000</v>
      </c>
      <c r="F91" s="21"/>
      <c r="G91" s="3">
        <f t="shared" si="27"/>
        <v>2000</v>
      </c>
      <c r="H91" s="21"/>
      <c r="I91" s="3">
        <f t="shared" si="26"/>
        <v>2000</v>
      </c>
      <c r="J91" s="21"/>
      <c r="K91" s="3">
        <f>I91+J91</f>
        <v>2000</v>
      </c>
      <c r="L91" s="3"/>
      <c r="M91" s="3">
        <f>K91+L91</f>
        <v>2000</v>
      </c>
      <c r="N91" s="21"/>
      <c r="O91" s="3">
        <v>1329</v>
      </c>
      <c r="P91" s="40"/>
      <c r="Q91" s="3">
        <f t="shared" si="29"/>
        <v>1329</v>
      </c>
      <c r="R91" s="40"/>
      <c r="S91" s="3">
        <f t="shared" si="30"/>
        <v>1329</v>
      </c>
      <c r="T91" s="40"/>
      <c r="U91" s="3">
        <f t="shared" si="31"/>
        <v>1329</v>
      </c>
      <c r="V91" s="40"/>
      <c r="W91" s="3">
        <f t="shared" si="32"/>
        <v>1329</v>
      </c>
      <c r="X91" s="40"/>
      <c r="Y91" s="3">
        <f t="shared" si="33"/>
        <v>1329</v>
      </c>
      <c r="Z91" s="3"/>
      <c r="AA91" s="3">
        <f t="shared" si="34"/>
        <v>1329</v>
      </c>
      <c r="AB91" s="3"/>
      <c r="AC91" s="3">
        <f t="shared" si="35"/>
        <v>1329</v>
      </c>
      <c r="AD91" s="3"/>
      <c r="AE91" s="3">
        <f t="shared" si="36"/>
        <v>1329</v>
      </c>
    </row>
    <row r="92" spans="1:31" ht="15">
      <c r="A92" s="12"/>
      <c r="B92" s="12"/>
      <c r="C92" s="12">
        <v>4210</v>
      </c>
      <c r="D92" s="6" t="s">
        <v>13</v>
      </c>
      <c r="E92" s="47">
        <v>9000</v>
      </c>
      <c r="F92" s="23"/>
      <c r="G92" s="8">
        <f t="shared" si="27"/>
        <v>9000</v>
      </c>
      <c r="H92" s="23"/>
      <c r="I92" s="8">
        <f t="shared" si="26"/>
        <v>9000</v>
      </c>
      <c r="J92" s="23"/>
      <c r="K92" s="8">
        <f>I92+J92</f>
        <v>9000</v>
      </c>
      <c r="L92" s="8"/>
      <c r="M92" s="8">
        <f>K92+L92</f>
        <v>9000</v>
      </c>
      <c r="N92" s="23"/>
      <c r="O92" s="8">
        <v>10000</v>
      </c>
      <c r="P92" s="43"/>
      <c r="Q92" s="8">
        <f t="shared" si="29"/>
        <v>10000</v>
      </c>
      <c r="R92" s="43"/>
      <c r="S92" s="8">
        <f t="shared" si="30"/>
        <v>10000</v>
      </c>
      <c r="T92" s="43"/>
      <c r="U92" s="8">
        <f t="shared" si="31"/>
        <v>10000</v>
      </c>
      <c r="V92" s="43"/>
      <c r="W92" s="8">
        <f t="shared" si="32"/>
        <v>10000</v>
      </c>
      <c r="X92" s="43"/>
      <c r="Y92" s="3">
        <f t="shared" si="33"/>
        <v>10000</v>
      </c>
      <c r="Z92" s="3"/>
      <c r="AA92" s="3">
        <f t="shared" si="34"/>
        <v>10000</v>
      </c>
      <c r="AB92" s="3"/>
      <c r="AC92" s="3">
        <f t="shared" si="35"/>
        <v>10000</v>
      </c>
      <c r="AD92" s="3"/>
      <c r="AE92" s="3">
        <f t="shared" si="36"/>
        <v>10000</v>
      </c>
    </row>
    <row r="93" spans="1:31" ht="15">
      <c r="A93" s="12"/>
      <c r="B93" s="12"/>
      <c r="C93" s="12">
        <v>4260</v>
      </c>
      <c r="D93" s="6" t="s">
        <v>58</v>
      </c>
      <c r="E93" s="48"/>
      <c r="F93" s="42"/>
      <c r="G93" s="4"/>
      <c r="H93" s="42"/>
      <c r="I93" s="4"/>
      <c r="J93" s="42"/>
      <c r="K93" s="4"/>
      <c r="L93" s="4"/>
      <c r="M93" s="4"/>
      <c r="N93" s="42"/>
      <c r="O93" s="4">
        <v>6000</v>
      </c>
      <c r="P93" s="39"/>
      <c r="Q93" s="3">
        <f t="shared" si="29"/>
        <v>6000</v>
      </c>
      <c r="R93" s="39"/>
      <c r="S93" s="3">
        <f t="shared" si="30"/>
        <v>6000</v>
      </c>
      <c r="T93" s="39"/>
      <c r="U93" s="3">
        <f t="shared" si="31"/>
        <v>6000</v>
      </c>
      <c r="V93" s="39"/>
      <c r="W93" s="3">
        <f t="shared" si="32"/>
        <v>6000</v>
      </c>
      <c r="X93" s="39"/>
      <c r="Y93" s="3">
        <f t="shared" si="33"/>
        <v>6000</v>
      </c>
      <c r="Z93" s="3"/>
      <c r="AA93" s="3">
        <f t="shared" si="34"/>
        <v>6000</v>
      </c>
      <c r="AB93" s="3"/>
      <c r="AC93" s="3">
        <f t="shared" si="35"/>
        <v>6000</v>
      </c>
      <c r="AD93" s="3"/>
      <c r="AE93" s="3">
        <f t="shared" si="36"/>
        <v>6000</v>
      </c>
    </row>
    <row r="94" spans="1:31" ht="15">
      <c r="A94" s="12"/>
      <c r="B94" s="12"/>
      <c r="C94" s="12">
        <v>4300</v>
      </c>
      <c r="D94" s="6" t="s">
        <v>15</v>
      </c>
      <c r="E94" s="35"/>
      <c r="F94" s="21"/>
      <c r="G94" s="3"/>
      <c r="H94" s="21"/>
      <c r="I94" s="3"/>
      <c r="J94" s="21"/>
      <c r="K94" s="3"/>
      <c r="L94" s="3"/>
      <c r="M94" s="3"/>
      <c r="N94" s="21"/>
      <c r="O94" s="3">
        <v>12000</v>
      </c>
      <c r="P94" s="40"/>
      <c r="Q94" s="3">
        <f t="shared" si="29"/>
        <v>12000</v>
      </c>
      <c r="R94" s="40"/>
      <c r="S94" s="3">
        <f t="shared" si="30"/>
        <v>12000</v>
      </c>
      <c r="T94" s="40"/>
      <c r="U94" s="3">
        <f t="shared" si="31"/>
        <v>12000</v>
      </c>
      <c r="V94" s="40"/>
      <c r="W94" s="3">
        <f t="shared" si="32"/>
        <v>12000</v>
      </c>
      <c r="X94" s="40"/>
      <c r="Y94" s="3">
        <f t="shared" si="33"/>
        <v>12000</v>
      </c>
      <c r="Z94" s="3"/>
      <c r="AA94" s="3">
        <f t="shared" si="34"/>
        <v>12000</v>
      </c>
      <c r="AB94" s="3"/>
      <c r="AC94" s="3">
        <f t="shared" si="35"/>
        <v>12000</v>
      </c>
      <c r="AD94" s="3"/>
      <c r="AE94" s="3">
        <f t="shared" si="36"/>
        <v>12000</v>
      </c>
    </row>
    <row r="95" spans="1:31" ht="15">
      <c r="A95" s="13"/>
      <c r="B95" s="13"/>
      <c r="C95" s="13">
        <v>4410</v>
      </c>
      <c r="D95" s="7" t="s">
        <v>59</v>
      </c>
      <c r="E95" s="35"/>
      <c r="F95" s="21"/>
      <c r="G95" s="3"/>
      <c r="H95" s="21"/>
      <c r="I95" s="3"/>
      <c r="J95" s="21"/>
      <c r="K95" s="3"/>
      <c r="L95" s="3"/>
      <c r="M95" s="3"/>
      <c r="N95" s="21"/>
      <c r="O95" s="3">
        <v>2653</v>
      </c>
      <c r="P95" s="40"/>
      <c r="Q95" s="8">
        <f t="shared" si="29"/>
        <v>2653</v>
      </c>
      <c r="R95" s="40"/>
      <c r="S95" s="8">
        <f t="shared" si="30"/>
        <v>2653</v>
      </c>
      <c r="T95" s="40"/>
      <c r="U95" s="8">
        <f t="shared" si="31"/>
        <v>2653</v>
      </c>
      <c r="V95" s="40"/>
      <c r="W95" s="8">
        <f t="shared" si="32"/>
        <v>2653</v>
      </c>
      <c r="X95" s="40"/>
      <c r="Y95" s="8">
        <f t="shared" si="33"/>
        <v>2653</v>
      </c>
      <c r="Z95" s="8"/>
      <c r="AA95" s="8">
        <f t="shared" si="34"/>
        <v>2653</v>
      </c>
      <c r="AB95" s="8"/>
      <c r="AC95" s="8">
        <f t="shared" si="35"/>
        <v>2653</v>
      </c>
      <c r="AD95" s="8"/>
      <c r="AE95" s="8">
        <f t="shared" si="36"/>
        <v>2653</v>
      </c>
    </row>
    <row r="96" spans="1:31" ht="15.75">
      <c r="A96" s="90"/>
      <c r="B96" s="106"/>
      <c r="C96" s="106"/>
      <c r="D96" s="107"/>
      <c r="E96" s="36">
        <f>SUM(E89:E95)</f>
        <v>103000</v>
      </c>
      <c r="F96" s="33"/>
      <c r="G96" s="36">
        <f t="shared" si="27"/>
        <v>103000</v>
      </c>
      <c r="H96" s="33"/>
      <c r="I96" s="10">
        <f>SUM(I89:I95)</f>
        <v>103000</v>
      </c>
      <c r="J96" s="36">
        <f>SUM(J89:J95)</f>
        <v>3000</v>
      </c>
      <c r="K96" s="10">
        <f>SUM(K89:K95)</f>
        <v>106000</v>
      </c>
      <c r="L96" s="10"/>
      <c r="M96" s="10">
        <f>SUM(M89:M95)</f>
        <v>106000</v>
      </c>
      <c r="N96" s="33"/>
      <c r="O96" s="10">
        <f>SUM(O89:O95)</f>
        <v>95900</v>
      </c>
      <c r="P96" s="10"/>
      <c r="Q96" s="22">
        <f>SUM(Q89:Q95)</f>
        <v>95900</v>
      </c>
      <c r="R96" s="10"/>
      <c r="S96" s="22">
        <f>SUM(S89:S95)</f>
        <v>95900</v>
      </c>
      <c r="T96" s="10"/>
      <c r="U96" s="22">
        <f>SUM(U89:U95)</f>
        <v>95900</v>
      </c>
      <c r="V96" s="10"/>
      <c r="W96" s="22">
        <f>SUM(W89:W95)</f>
        <v>95900</v>
      </c>
      <c r="X96" s="10"/>
      <c r="Y96" s="22">
        <f>SUM(Y89:Y95)</f>
        <v>95900</v>
      </c>
      <c r="Z96" s="22"/>
      <c r="AA96" s="22">
        <f>SUM(AA89:AA95)</f>
        <v>95900</v>
      </c>
      <c r="AB96" s="22"/>
      <c r="AC96" s="22">
        <f>SUM(AC89:AC95)</f>
        <v>95900</v>
      </c>
      <c r="AD96" s="22"/>
      <c r="AE96" s="22">
        <f>SUM(AE89:AE95)</f>
        <v>95900</v>
      </c>
    </row>
    <row r="97" spans="1:31" ht="15">
      <c r="A97" s="12">
        <v>853</v>
      </c>
      <c r="B97" s="12">
        <v>85321</v>
      </c>
      <c r="C97" s="12"/>
      <c r="D97" s="6"/>
      <c r="E97" s="3"/>
      <c r="F97" s="17"/>
      <c r="G97" s="3"/>
      <c r="I97" s="3"/>
      <c r="K97" s="3"/>
      <c r="L97" s="3"/>
      <c r="M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5" hidden="1">
      <c r="A98" s="12"/>
      <c r="C98" s="12">
        <v>3110</v>
      </c>
      <c r="D98" s="6" t="s">
        <v>33</v>
      </c>
      <c r="E98" s="3">
        <v>33000</v>
      </c>
      <c r="F98" s="17">
        <v>-33000</v>
      </c>
      <c r="G98" s="3">
        <f aca="true" t="shared" si="37" ref="G98:G103">E97:E98+F98</f>
        <v>0</v>
      </c>
      <c r="I98" s="3">
        <f t="shared" si="26"/>
        <v>0</v>
      </c>
      <c r="K98" s="3">
        <f aca="true" t="shared" si="38" ref="K98:K103">I98+J98</f>
        <v>0</v>
      </c>
      <c r="L98" s="3"/>
      <c r="M98" s="3">
        <f aca="true" t="shared" si="39" ref="M98:M103">K98+L98</f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5">
      <c r="A99" s="12"/>
      <c r="B99" s="12"/>
      <c r="C99" s="12">
        <v>4010</v>
      </c>
      <c r="D99" s="6" t="s">
        <v>11</v>
      </c>
      <c r="E99" s="3">
        <v>0</v>
      </c>
      <c r="F99" s="17">
        <v>23000</v>
      </c>
      <c r="G99" s="3">
        <f t="shared" si="37"/>
        <v>23000</v>
      </c>
      <c r="I99" s="3">
        <f t="shared" si="26"/>
        <v>23000</v>
      </c>
      <c r="J99" s="17">
        <v>7700</v>
      </c>
      <c r="K99" s="3">
        <f t="shared" si="38"/>
        <v>30700</v>
      </c>
      <c r="L99" s="3"/>
      <c r="M99" s="3">
        <f t="shared" si="39"/>
        <v>30700</v>
      </c>
      <c r="O99" s="3">
        <v>37224</v>
      </c>
      <c r="P99" s="3"/>
      <c r="Q99" s="3">
        <f>O99+P99</f>
        <v>37224</v>
      </c>
      <c r="R99" s="3">
        <v>9673</v>
      </c>
      <c r="S99" s="3">
        <f>Q99+R99</f>
        <v>46897</v>
      </c>
      <c r="T99" s="3"/>
      <c r="U99" s="3">
        <f>S99+T99</f>
        <v>46897</v>
      </c>
      <c r="V99" s="3"/>
      <c r="W99" s="3">
        <f>U99+V99</f>
        <v>46897</v>
      </c>
      <c r="X99" s="3">
        <v>8673</v>
      </c>
      <c r="Y99" s="3">
        <f>W99+X99</f>
        <v>55570</v>
      </c>
      <c r="Z99" s="3"/>
      <c r="AA99" s="3">
        <f>Y99+Z99</f>
        <v>55570</v>
      </c>
      <c r="AB99" s="3"/>
      <c r="AC99" s="3">
        <f>AA99+AB99</f>
        <v>55570</v>
      </c>
      <c r="AD99" s="3"/>
      <c r="AE99" s="3">
        <f>AC99+AD99</f>
        <v>55570</v>
      </c>
    </row>
    <row r="100" spans="1:31" ht="15">
      <c r="A100" s="12"/>
      <c r="B100" s="12"/>
      <c r="C100" s="12">
        <v>4110</v>
      </c>
      <c r="D100" s="6" t="s">
        <v>16</v>
      </c>
      <c r="E100" s="3">
        <v>0</v>
      </c>
      <c r="F100" s="17">
        <v>4100</v>
      </c>
      <c r="G100" s="3">
        <f>E99:E100+F100</f>
        <v>4100</v>
      </c>
      <c r="I100" s="3">
        <f t="shared" si="26"/>
        <v>4100</v>
      </c>
      <c r="J100" s="17">
        <v>1430</v>
      </c>
      <c r="K100" s="3">
        <f t="shared" si="38"/>
        <v>5530</v>
      </c>
      <c r="L100" s="3"/>
      <c r="M100" s="3">
        <f t="shared" si="39"/>
        <v>5530</v>
      </c>
      <c r="O100" s="3">
        <v>6656</v>
      </c>
      <c r="P100" s="3"/>
      <c r="Q100" s="3">
        <f>O100+P100</f>
        <v>6656</v>
      </c>
      <c r="R100" s="3">
        <v>5327</v>
      </c>
      <c r="S100" s="3">
        <f>Q100+R100</f>
        <v>11983</v>
      </c>
      <c r="T100" s="3"/>
      <c r="U100" s="3">
        <f>S100+T100</f>
        <v>11983</v>
      </c>
      <c r="V100" s="3"/>
      <c r="W100" s="3">
        <f>U100+V100</f>
        <v>11983</v>
      </c>
      <c r="X100" s="3">
        <v>727</v>
      </c>
      <c r="Y100" s="3">
        <f>W100+X100</f>
        <v>12710</v>
      </c>
      <c r="Z100" s="3"/>
      <c r="AA100" s="3">
        <f>Y100+Z100</f>
        <v>12710</v>
      </c>
      <c r="AB100" s="3"/>
      <c r="AC100" s="3">
        <f>AA100+AB100</f>
        <v>12710</v>
      </c>
      <c r="AD100" s="3"/>
      <c r="AE100" s="3">
        <f>AC100+AD100</f>
        <v>12710</v>
      </c>
    </row>
    <row r="101" spans="1:31" ht="15">
      <c r="A101" s="12"/>
      <c r="B101" s="12"/>
      <c r="C101" s="12">
        <v>4120</v>
      </c>
      <c r="D101" s="6" t="s">
        <v>17</v>
      </c>
      <c r="E101" s="3">
        <v>0</v>
      </c>
      <c r="F101" s="1">
        <v>600</v>
      </c>
      <c r="G101" s="3">
        <f t="shared" si="37"/>
        <v>600</v>
      </c>
      <c r="I101" s="3">
        <f t="shared" si="26"/>
        <v>600</v>
      </c>
      <c r="J101" s="1">
        <v>196</v>
      </c>
      <c r="K101" s="3">
        <f t="shared" si="38"/>
        <v>796</v>
      </c>
      <c r="L101" s="3"/>
      <c r="M101" s="3">
        <f t="shared" si="39"/>
        <v>796</v>
      </c>
      <c r="O101" s="3">
        <v>912</v>
      </c>
      <c r="P101" s="3"/>
      <c r="Q101" s="3">
        <f>O101+P101</f>
        <v>912</v>
      </c>
      <c r="R101" s="3"/>
      <c r="S101" s="3">
        <f>Q101+R101</f>
        <v>912</v>
      </c>
      <c r="T101" s="3"/>
      <c r="U101" s="3">
        <f>S101+T101</f>
        <v>912</v>
      </c>
      <c r="V101" s="3"/>
      <c r="W101" s="3">
        <f>U101+V101</f>
        <v>912</v>
      </c>
      <c r="X101" s="3">
        <v>153</v>
      </c>
      <c r="Y101" s="3">
        <f>W101+X101</f>
        <v>1065</v>
      </c>
      <c r="Z101" s="3"/>
      <c r="AA101" s="3">
        <f>Y101+Z101</f>
        <v>1065</v>
      </c>
      <c r="AB101" s="3"/>
      <c r="AC101" s="3">
        <f>AA101+AB101</f>
        <v>1065</v>
      </c>
      <c r="AD101" s="3"/>
      <c r="AE101" s="3">
        <f>AC101+AD101</f>
        <v>1065</v>
      </c>
    </row>
    <row r="102" spans="1:31" ht="15">
      <c r="A102" s="12"/>
      <c r="B102" s="12"/>
      <c r="C102" s="12">
        <v>4210</v>
      </c>
      <c r="D102" s="6" t="s">
        <v>13</v>
      </c>
      <c r="E102" s="3">
        <v>0</v>
      </c>
      <c r="F102" s="17">
        <v>2000</v>
      </c>
      <c r="G102" s="3">
        <f t="shared" si="37"/>
        <v>2000</v>
      </c>
      <c r="I102" s="3">
        <f t="shared" si="26"/>
        <v>2000</v>
      </c>
      <c r="J102" s="17">
        <v>2374</v>
      </c>
      <c r="K102" s="3">
        <f t="shared" si="38"/>
        <v>4374</v>
      </c>
      <c r="L102" s="3"/>
      <c r="M102" s="3">
        <f t="shared" si="39"/>
        <v>4374</v>
      </c>
      <c r="O102" s="3">
        <v>5000</v>
      </c>
      <c r="P102" s="3"/>
      <c r="Q102" s="3">
        <f>O102+P102</f>
        <v>5000</v>
      </c>
      <c r="R102" s="3"/>
      <c r="S102" s="3">
        <f>Q102+R102</f>
        <v>5000</v>
      </c>
      <c r="T102" s="3"/>
      <c r="U102" s="3">
        <f>S102+T102</f>
        <v>5000</v>
      </c>
      <c r="V102" s="3"/>
      <c r="W102" s="3">
        <f>U102+V102</f>
        <v>5000</v>
      </c>
      <c r="X102" s="3">
        <v>447</v>
      </c>
      <c r="Y102" s="3">
        <f>W102+X102</f>
        <v>5447</v>
      </c>
      <c r="Z102" s="3">
        <v>4000</v>
      </c>
      <c r="AA102" s="3">
        <f>Y102+Z102</f>
        <v>9447</v>
      </c>
      <c r="AB102" s="3"/>
      <c r="AC102" s="3">
        <f>AA102+AB102</f>
        <v>9447</v>
      </c>
      <c r="AD102" s="3"/>
      <c r="AE102" s="3">
        <f>AC102+AD102</f>
        <v>9447</v>
      </c>
    </row>
    <row r="103" spans="1:31" ht="15">
      <c r="A103" s="12"/>
      <c r="B103" s="12"/>
      <c r="C103" s="12">
        <v>4300</v>
      </c>
      <c r="D103" s="6" t="s">
        <v>15</v>
      </c>
      <c r="E103" s="3">
        <v>0</v>
      </c>
      <c r="F103" s="17">
        <v>1000</v>
      </c>
      <c r="G103" s="3">
        <f t="shared" si="37"/>
        <v>1000</v>
      </c>
      <c r="I103" s="3">
        <f t="shared" si="26"/>
        <v>1000</v>
      </c>
      <c r="J103" s="17">
        <v>3000</v>
      </c>
      <c r="K103" s="3">
        <f t="shared" si="38"/>
        <v>4000</v>
      </c>
      <c r="L103" s="3"/>
      <c r="M103" s="3">
        <f t="shared" si="39"/>
        <v>4000</v>
      </c>
      <c r="O103" s="3">
        <v>26208</v>
      </c>
      <c r="P103" s="3"/>
      <c r="Q103" s="3">
        <f>O103+P103</f>
        <v>26208</v>
      </c>
      <c r="R103" s="3"/>
      <c r="S103" s="3">
        <f>Q103+R103</f>
        <v>26208</v>
      </c>
      <c r="T103" s="3"/>
      <c r="U103" s="3">
        <f>S103+T103</f>
        <v>26208</v>
      </c>
      <c r="V103" s="3"/>
      <c r="W103" s="3">
        <f>U103+V103</f>
        <v>26208</v>
      </c>
      <c r="X103" s="3"/>
      <c r="Y103" s="3">
        <f>W103+X103</f>
        <v>26208</v>
      </c>
      <c r="Z103" s="3">
        <v>6000</v>
      </c>
      <c r="AA103" s="3">
        <f>Y103+Z103</f>
        <v>32208</v>
      </c>
      <c r="AB103" s="3"/>
      <c r="AC103" s="3">
        <f>AA103+AB103</f>
        <v>32208</v>
      </c>
      <c r="AD103" s="3"/>
      <c r="AE103" s="3">
        <f>AC103+AD103</f>
        <v>32208</v>
      </c>
    </row>
    <row r="104" spans="1:31" ht="15.75">
      <c r="A104" s="91"/>
      <c r="B104" s="108"/>
      <c r="C104" s="108"/>
      <c r="D104" s="109"/>
      <c r="E104" s="36">
        <v>33000</v>
      </c>
      <c r="F104" s="10">
        <f>SUM(F97:F103)</f>
        <v>-2300</v>
      </c>
      <c r="G104" s="36">
        <f aca="true" t="shared" si="40" ref="G104:G115">E104+F104</f>
        <v>30700</v>
      </c>
      <c r="H104" s="33"/>
      <c r="I104" s="10">
        <f>SUM(I97:I103)</f>
        <v>30700</v>
      </c>
      <c r="J104" s="36">
        <f>SUM(J97:J103)</f>
        <v>14700</v>
      </c>
      <c r="K104" s="10">
        <f>SUM(K97:K103)</f>
        <v>45400</v>
      </c>
      <c r="L104" s="10"/>
      <c r="M104" s="10">
        <f>SUM(M97:M103)</f>
        <v>45400</v>
      </c>
      <c r="N104" s="33"/>
      <c r="O104" s="10">
        <f>SUM(O97:O103)</f>
        <v>76000</v>
      </c>
      <c r="P104" s="10"/>
      <c r="Q104" s="10">
        <f aca="true" t="shared" si="41" ref="Q104:AE104">SUM(Q97:Q103)</f>
        <v>76000</v>
      </c>
      <c r="R104" s="10">
        <f t="shared" si="41"/>
        <v>15000</v>
      </c>
      <c r="S104" s="10">
        <f t="shared" si="41"/>
        <v>91000</v>
      </c>
      <c r="T104" s="10">
        <f t="shared" si="41"/>
        <v>0</v>
      </c>
      <c r="U104" s="10">
        <f t="shared" si="41"/>
        <v>91000</v>
      </c>
      <c r="V104" s="10">
        <f t="shared" si="41"/>
        <v>0</v>
      </c>
      <c r="W104" s="10">
        <f t="shared" si="41"/>
        <v>91000</v>
      </c>
      <c r="X104" s="10">
        <f t="shared" si="41"/>
        <v>10000</v>
      </c>
      <c r="Y104" s="10">
        <f t="shared" si="41"/>
        <v>101000</v>
      </c>
      <c r="Z104" s="10">
        <f t="shared" si="41"/>
        <v>10000</v>
      </c>
      <c r="AA104" s="10">
        <f t="shared" si="41"/>
        <v>111000</v>
      </c>
      <c r="AB104" s="10">
        <f t="shared" si="41"/>
        <v>0</v>
      </c>
      <c r="AC104" s="10">
        <f t="shared" si="41"/>
        <v>111000</v>
      </c>
      <c r="AD104" s="10"/>
      <c r="AE104" s="10">
        <f t="shared" si="41"/>
        <v>111000</v>
      </c>
    </row>
    <row r="105" spans="1:31" ht="15">
      <c r="A105" s="12">
        <v>853</v>
      </c>
      <c r="B105" s="12">
        <v>85333</v>
      </c>
      <c r="C105" s="12">
        <v>4010</v>
      </c>
      <c r="D105" s="6" t="s">
        <v>11</v>
      </c>
      <c r="E105" s="3">
        <v>190000</v>
      </c>
      <c r="G105" s="40">
        <f t="shared" si="40"/>
        <v>190000</v>
      </c>
      <c r="H105" s="6"/>
      <c r="I105" s="3">
        <f t="shared" si="26"/>
        <v>190000</v>
      </c>
      <c r="K105" s="3">
        <f aca="true" t="shared" si="42" ref="K105:M113">I105+J105</f>
        <v>190000</v>
      </c>
      <c r="L105" s="3"/>
      <c r="M105" s="3">
        <f t="shared" si="42"/>
        <v>190000</v>
      </c>
      <c r="N105" s="17">
        <v>6800</v>
      </c>
      <c r="O105" s="3">
        <v>192700</v>
      </c>
      <c r="P105" s="3"/>
      <c r="Q105" s="3">
        <f>O105+P105</f>
        <v>192700</v>
      </c>
      <c r="R105" s="3"/>
      <c r="S105" s="3">
        <f>Q105+R105</f>
        <v>192700</v>
      </c>
      <c r="T105" s="3"/>
      <c r="U105" s="3">
        <f>S105+T105</f>
        <v>192700</v>
      </c>
      <c r="V105" s="3"/>
      <c r="W105" s="3">
        <f>U105+V105</f>
        <v>192700</v>
      </c>
      <c r="X105" s="3"/>
      <c r="Y105" s="3">
        <f>W105+X105</f>
        <v>192700</v>
      </c>
      <c r="Z105" s="3"/>
      <c r="AA105" s="3">
        <f>Y105+Z105</f>
        <v>192700</v>
      </c>
      <c r="AB105" s="3"/>
      <c r="AC105" s="3">
        <f>AA105+AB105</f>
        <v>192700</v>
      </c>
      <c r="AD105" s="3"/>
      <c r="AE105" s="3">
        <f>AC105+AD105</f>
        <v>192700</v>
      </c>
    </row>
    <row r="106" spans="1:31" ht="15">
      <c r="A106" s="6"/>
      <c r="B106" s="12"/>
      <c r="C106" s="12">
        <v>4040</v>
      </c>
      <c r="D106" s="6" t="s">
        <v>24</v>
      </c>
      <c r="E106" s="3">
        <v>28000</v>
      </c>
      <c r="G106" s="40">
        <f t="shared" si="40"/>
        <v>28000</v>
      </c>
      <c r="H106" s="6"/>
      <c r="I106" s="3">
        <f t="shared" si="26"/>
        <v>28000</v>
      </c>
      <c r="K106" s="3">
        <f t="shared" si="42"/>
        <v>28000</v>
      </c>
      <c r="L106" s="3"/>
      <c r="M106" s="3">
        <f t="shared" si="42"/>
        <v>28000</v>
      </c>
      <c r="N106" s="17">
        <v>-3714</v>
      </c>
      <c r="O106" s="3">
        <v>19500</v>
      </c>
      <c r="P106" s="3"/>
      <c r="Q106" s="3">
        <f aca="true" t="shared" si="43" ref="Q106:Q113">O106+P106</f>
        <v>19500</v>
      </c>
      <c r="R106" s="3"/>
      <c r="S106" s="3">
        <f aca="true" t="shared" si="44" ref="S106:S113">Q106+R106</f>
        <v>19500</v>
      </c>
      <c r="T106" s="3"/>
      <c r="U106" s="3">
        <f aca="true" t="shared" si="45" ref="U106:U113">S106+T106</f>
        <v>19500</v>
      </c>
      <c r="V106" s="3"/>
      <c r="W106" s="3">
        <f aca="true" t="shared" si="46" ref="W106:W114">U106+V106</f>
        <v>19500</v>
      </c>
      <c r="X106" s="3"/>
      <c r="Y106" s="3">
        <f aca="true" t="shared" si="47" ref="Y106:Y114">W106+X106</f>
        <v>19500</v>
      </c>
      <c r="Z106" s="3"/>
      <c r="AA106" s="3">
        <f aca="true" t="shared" si="48" ref="AA106:AA114">Y106+Z106</f>
        <v>19500</v>
      </c>
      <c r="AB106" s="3"/>
      <c r="AC106" s="3">
        <f aca="true" t="shared" si="49" ref="AC106:AC114">AA106+AB106</f>
        <v>19500</v>
      </c>
      <c r="AD106" s="3"/>
      <c r="AE106" s="3">
        <f aca="true" t="shared" si="50" ref="AE106:AE114">AC106+AD106</f>
        <v>19500</v>
      </c>
    </row>
    <row r="107" spans="1:31" ht="15">
      <c r="A107" s="6"/>
      <c r="B107" s="12"/>
      <c r="C107" s="12">
        <v>4110</v>
      </c>
      <c r="D107" s="6" t="s">
        <v>16</v>
      </c>
      <c r="E107" s="3">
        <v>35000</v>
      </c>
      <c r="G107" s="40">
        <f t="shared" si="40"/>
        <v>35000</v>
      </c>
      <c r="H107" s="6"/>
      <c r="I107" s="3">
        <f t="shared" si="26"/>
        <v>35000</v>
      </c>
      <c r="K107" s="3">
        <f t="shared" si="42"/>
        <v>35000</v>
      </c>
      <c r="L107" s="3"/>
      <c r="M107" s="3">
        <f t="shared" si="42"/>
        <v>35000</v>
      </c>
      <c r="O107" s="3">
        <v>38300</v>
      </c>
      <c r="P107" s="3"/>
      <c r="Q107" s="3">
        <f t="shared" si="43"/>
        <v>38300</v>
      </c>
      <c r="R107" s="3"/>
      <c r="S107" s="3">
        <f t="shared" si="44"/>
        <v>38300</v>
      </c>
      <c r="T107" s="3"/>
      <c r="U107" s="3">
        <f t="shared" si="45"/>
        <v>38300</v>
      </c>
      <c r="V107" s="3"/>
      <c r="W107" s="3">
        <f t="shared" si="46"/>
        <v>38300</v>
      </c>
      <c r="X107" s="3"/>
      <c r="Y107" s="3">
        <f t="shared" si="47"/>
        <v>38300</v>
      </c>
      <c r="Z107" s="3"/>
      <c r="AA107" s="3">
        <f t="shared" si="48"/>
        <v>38300</v>
      </c>
      <c r="AB107" s="3">
        <v>-815</v>
      </c>
      <c r="AC107" s="3">
        <f t="shared" si="49"/>
        <v>37485</v>
      </c>
      <c r="AD107" s="3"/>
      <c r="AE107" s="3">
        <f t="shared" si="50"/>
        <v>37485</v>
      </c>
    </row>
    <row r="108" spans="1:31" ht="15">
      <c r="A108" s="6"/>
      <c r="B108" s="12"/>
      <c r="C108" s="12">
        <v>4120</v>
      </c>
      <c r="D108" s="6" t="s">
        <v>17</v>
      </c>
      <c r="E108" s="3">
        <v>5000</v>
      </c>
      <c r="G108" s="40">
        <f t="shared" si="40"/>
        <v>5000</v>
      </c>
      <c r="H108" s="6"/>
      <c r="I108" s="3">
        <f t="shared" si="26"/>
        <v>5000</v>
      </c>
      <c r="K108" s="3">
        <f t="shared" si="42"/>
        <v>5000</v>
      </c>
      <c r="L108" s="3"/>
      <c r="M108" s="3">
        <f t="shared" si="42"/>
        <v>5000</v>
      </c>
      <c r="O108" s="3">
        <v>5600</v>
      </c>
      <c r="P108" s="3"/>
      <c r="Q108" s="3">
        <f t="shared" si="43"/>
        <v>5600</v>
      </c>
      <c r="R108" s="3"/>
      <c r="S108" s="3">
        <f t="shared" si="44"/>
        <v>5600</v>
      </c>
      <c r="T108" s="3"/>
      <c r="U108" s="3">
        <f t="shared" si="45"/>
        <v>5600</v>
      </c>
      <c r="V108" s="3"/>
      <c r="W108" s="3">
        <f t="shared" si="46"/>
        <v>5600</v>
      </c>
      <c r="X108" s="3"/>
      <c r="Y108" s="3">
        <f t="shared" si="47"/>
        <v>5600</v>
      </c>
      <c r="Z108" s="3"/>
      <c r="AA108" s="3">
        <f t="shared" si="48"/>
        <v>5600</v>
      </c>
      <c r="AB108" s="3">
        <v>815</v>
      </c>
      <c r="AC108" s="3">
        <f t="shared" si="49"/>
        <v>6415</v>
      </c>
      <c r="AD108" s="3"/>
      <c r="AE108" s="3">
        <f t="shared" si="50"/>
        <v>6415</v>
      </c>
    </row>
    <row r="109" spans="1:31" ht="15">
      <c r="A109" s="6"/>
      <c r="B109" s="12"/>
      <c r="C109" s="12">
        <v>4210</v>
      </c>
      <c r="D109" s="6" t="s">
        <v>13</v>
      </c>
      <c r="E109" s="3">
        <v>11000</v>
      </c>
      <c r="G109" s="40">
        <f t="shared" si="40"/>
        <v>11000</v>
      </c>
      <c r="H109" s="6">
        <v>-940</v>
      </c>
      <c r="I109" s="3">
        <f t="shared" si="26"/>
        <v>10060</v>
      </c>
      <c r="K109" s="3">
        <f t="shared" si="42"/>
        <v>10060</v>
      </c>
      <c r="L109" s="3"/>
      <c r="M109" s="3">
        <f t="shared" si="42"/>
        <v>10060</v>
      </c>
      <c r="O109" s="3">
        <v>3700</v>
      </c>
      <c r="P109" s="3"/>
      <c r="Q109" s="3">
        <f t="shared" si="43"/>
        <v>3700</v>
      </c>
      <c r="R109" s="3">
        <v>1000</v>
      </c>
      <c r="S109" s="3">
        <f t="shared" si="44"/>
        <v>4700</v>
      </c>
      <c r="T109" s="3">
        <v>-1400</v>
      </c>
      <c r="U109" s="3">
        <f t="shared" si="45"/>
        <v>3300</v>
      </c>
      <c r="V109" s="3">
        <v>816</v>
      </c>
      <c r="W109" s="3">
        <f t="shared" si="46"/>
        <v>4116</v>
      </c>
      <c r="X109" s="3"/>
      <c r="Y109" s="3">
        <f t="shared" si="47"/>
        <v>4116</v>
      </c>
      <c r="Z109" s="3">
        <v>100</v>
      </c>
      <c r="AA109" s="3">
        <f t="shared" si="48"/>
        <v>4216</v>
      </c>
      <c r="AB109" s="3"/>
      <c r="AC109" s="3">
        <f t="shared" si="49"/>
        <v>4216</v>
      </c>
      <c r="AD109" s="3"/>
      <c r="AE109" s="3">
        <f t="shared" si="50"/>
        <v>4216</v>
      </c>
    </row>
    <row r="110" spans="1:31" ht="15">
      <c r="A110" s="6"/>
      <c r="B110" s="12"/>
      <c r="C110" s="12">
        <v>4260</v>
      </c>
      <c r="D110" s="6" t="s">
        <v>28</v>
      </c>
      <c r="E110" s="3">
        <v>5000</v>
      </c>
      <c r="G110" s="40">
        <f t="shared" si="40"/>
        <v>5000</v>
      </c>
      <c r="H110" s="6"/>
      <c r="I110" s="3">
        <f t="shared" si="26"/>
        <v>5000</v>
      </c>
      <c r="K110" s="3">
        <f t="shared" si="42"/>
        <v>5000</v>
      </c>
      <c r="L110" s="3"/>
      <c r="M110" s="3">
        <f t="shared" si="42"/>
        <v>5000</v>
      </c>
      <c r="O110" s="3">
        <v>4100</v>
      </c>
      <c r="P110" s="3"/>
      <c r="Q110" s="3">
        <f t="shared" si="43"/>
        <v>4100</v>
      </c>
      <c r="R110" s="3"/>
      <c r="S110" s="3">
        <f t="shared" si="44"/>
        <v>4100</v>
      </c>
      <c r="T110" s="3">
        <v>1600</v>
      </c>
      <c r="U110" s="3">
        <f t="shared" si="45"/>
        <v>5700</v>
      </c>
      <c r="V110" s="3">
        <v>3550</v>
      </c>
      <c r="W110" s="3">
        <f t="shared" si="46"/>
        <v>9250</v>
      </c>
      <c r="X110" s="3">
        <v>-1383</v>
      </c>
      <c r="Y110" s="3">
        <f t="shared" si="47"/>
        <v>7867</v>
      </c>
      <c r="Z110" s="3"/>
      <c r="AA110" s="3">
        <f t="shared" si="48"/>
        <v>7867</v>
      </c>
      <c r="AB110" s="3"/>
      <c r="AC110" s="3">
        <f t="shared" si="49"/>
        <v>7867</v>
      </c>
      <c r="AD110" s="3"/>
      <c r="AE110" s="3">
        <f t="shared" si="50"/>
        <v>7867</v>
      </c>
    </row>
    <row r="111" spans="1:31" ht="15">
      <c r="A111" s="6"/>
      <c r="B111" s="12"/>
      <c r="C111" s="12">
        <v>4270</v>
      </c>
      <c r="D111" s="6" t="s">
        <v>47</v>
      </c>
      <c r="E111" s="3">
        <v>0</v>
      </c>
      <c r="F111" s="17">
        <v>5000</v>
      </c>
      <c r="G111" s="40">
        <f t="shared" si="40"/>
        <v>5000</v>
      </c>
      <c r="H111" s="6"/>
      <c r="I111" s="3">
        <f t="shared" si="26"/>
        <v>5000</v>
      </c>
      <c r="K111" s="3">
        <f t="shared" si="42"/>
        <v>5000</v>
      </c>
      <c r="L111" s="3"/>
      <c r="M111" s="3">
        <f t="shared" si="42"/>
        <v>5000</v>
      </c>
      <c r="O111" s="3">
        <v>2000</v>
      </c>
      <c r="P111" s="3"/>
      <c r="Q111" s="3">
        <f t="shared" si="43"/>
        <v>2000</v>
      </c>
      <c r="R111" s="3"/>
      <c r="S111" s="3">
        <f t="shared" si="44"/>
        <v>2000</v>
      </c>
      <c r="T111" s="3"/>
      <c r="U111" s="3">
        <f t="shared" si="45"/>
        <v>2000</v>
      </c>
      <c r="V111" s="3"/>
      <c r="W111" s="3">
        <f t="shared" si="46"/>
        <v>2000</v>
      </c>
      <c r="X111" s="3">
        <v>-500</v>
      </c>
      <c r="Y111" s="3">
        <f t="shared" si="47"/>
        <v>1500</v>
      </c>
      <c r="Z111" s="3">
        <v>-324</v>
      </c>
      <c r="AA111" s="3">
        <f t="shared" si="48"/>
        <v>1176</v>
      </c>
      <c r="AB111" s="3"/>
      <c r="AC111" s="3">
        <f t="shared" si="49"/>
        <v>1176</v>
      </c>
      <c r="AD111" s="3"/>
      <c r="AE111" s="3">
        <f t="shared" si="50"/>
        <v>1176</v>
      </c>
    </row>
    <row r="112" spans="1:31" ht="15">
      <c r="A112" s="6"/>
      <c r="B112" s="12"/>
      <c r="C112" s="12">
        <v>4300</v>
      </c>
      <c r="D112" s="6" t="s">
        <v>15</v>
      </c>
      <c r="E112" s="3">
        <v>26000</v>
      </c>
      <c r="F112" s="17">
        <v>-5000</v>
      </c>
      <c r="G112" s="40">
        <f t="shared" si="40"/>
        <v>21000</v>
      </c>
      <c r="H112" s="6"/>
      <c r="I112" s="3">
        <f t="shared" si="26"/>
        <v>21000</v>
      </c>
      <c r="K112" s="3">
        <f t="shared" si="42"/>
        <v>21000</v>
      </c>
      <c r="L112" s="3"/>
      <c r="M112" s="3">
        <f t="shared" si="42"/>
        <v>21000</v>
      </c>
      <c r="N112" s="17">
        <v>-3086</v>
      </c>
      <c r="O112" s="3">
        <v>7600</v>
      </c>
      <c r="P112" s="3"/>
      <c r="Q112" s="3">
        <f t="shared" si="43"/>
        <v>7600</v>
      </c>
      <c r="R112" s="3">
        <v>1000</v>
      </c>
      <c r="S112" s="3">
        <f t="shared" si="44"/>
        <v>8600</v>
      </c>
      <c r="T112" s="3"/>
      <c r="U112" s="3">
        <f t="shared" si="45"/>
        <v>8600</v>
      </c>
      <c r="V112" s="3">
        <v>5350</v>
      </c>
      <c r="W112" s="3">
        <f t="shared" si="46"/>
        <v>13950</v>
      </c>
      <c r="X112" s="3">
        <v>1883</v>
      </c>
      <c r="Y112" s="3">
        <f t="shared" si="47"/>
        <v>15833</v>
      </c>
      <c r="Z112" s="3">
        <v>374</v>
      </c>
      <c r="AA112" s="3">
        <f t="shared" si="48"/>
        <v>16207</v>
      </c>
      <c r="AB112" s="3"/>
      <c r="AC112" s="3">
        <f t="shared" si="49"/>
        <v>16207</v>
      </c>
      <c r="AD112" s="3"/>
      <c r="AE112" s="3">
        <f t="shared" si="50"/>
        <v>16207</v>
      </c>
    </row>
    <row r="113" spans="1:31" ht="15">
      <c r="A113" s="6"/>
      <c r="B113" s="12"/>
      <c r="C113" s="12">
        <v>4410</v>
      </c>
      <c r="D113" s="6" t="s">
        <v>12</v>
      </c>
      <c r="E113" s="3">
        <v>1000</v>
      </c>
      <c r="G113" s="40">
        <f t="shared" si="40"/>
        <v>1000</v>
      </c>
      <c r="H113" s="6"/>
      <c r="I113" s="3">
        <f t="shared" si="26"/>
        <v>1000</v>
      </c>
      <c r="K113" s="3">
        <f t="shared" si="42"/>
        <v>1000</v>
      </c>
      <c r="L113" s="3"/>
      <c r="M113" s="3">
        <f t="shared" si="42"/>
        <v>1000</v>
      </c>
      <c r="O113" s="3">
        <v>500</v>
      </c>
      <c r="P113" s="3"/>
      <c r="Q113" s="3">
        <f t="shared" si="43"/>
        <v>500</v>
      </c>
      <c r="R113" s="3"/>
      <c r="S113" s="3">
        <f t="shared" si="44"/>
        <v>500</v>
      </c>
      <c r="T113" s="3">
        <v>-200</v>
      </c>
      <c r="U113" s="3">
        <f t="shared" si="45"/>
        <v>300</v>
      </c>
      <c r="V113" s="3"/>
      <c r="W113" s="3">
        <f t="shared" si="46"/>
        <v>300</v>
      </c>
      <c r="X113" s="3"/>
      <c r="Y113" s="3">
        <f t="shared" si="47"/>
        <v>300</v>
      </c>
      <c r="Z113" s="3">
        <v>-150</v>
      </c>
      <c r="AA113" s="3">
        <f t="shared" si="48"/>
        <v>150</v>
      </c>
      <c r="AB113" s="3"/>
      <c r="AC113" s="3">
        <f t="shared" si="49"/>
        <v>150</v>
      </c>
      <c r="AD113" s="3"/>
      <c r="AE113" s="3">
        <f t="shared" si="50"/>
        <v>150</v>
      </c>
    </row>
    <row r="114" spans="1:31" ht="15">
      <c r="A114" s="7"/>
      <c r="B114" s="13"/>
      <c r="C114" s="86">
        <v>4440</v>
      </c>
      <c r="D114" s="7" t="s">
        <v>40</v>
      </c>
      <c r="E114" s="40"/>
      <c r="G114" s="40"/>
      <c r="H114" s="6"/>
      <c r="I114" s="3"/>
      <c r="K114" s="3"/>
      <c r="L114" s="3"/>
      <c r="M114" s="3"/>
      <c r="O114" s="3"/>
      <c r="P114" s="3"/>
      <c r="Q114" s="3"/>
      <c r="R114" s="3"/>
      <c r="S114" s="3"/>
      <c r="T114" s="3"/>
      <c r="U114" s="8"/>
      <c r="V114" s="3">
        <v>284</v>
      </c>
      <c r="W114" s="3">
        <f t="shared" si="46"/>
        <v>284</v>
      </c>
      <c r="X114" s="3"/>
      <c r="Y114" s="3">
        <f t="shared" si="47"/>
        <v>284</v>
      </c>
      <c r="Z114" s="3"/>
      <c r="AA114" s="3">
        <f t="shared" si="48"/>
        <v>284</v>
      </c>
      <c r="AB114" s="3"/>
      <c r="AC114" s="3">
        <f t="shared" si="49"/>
        <v>284</v>
      </c>
      <c r="AD114" s="3"/>
      <c r="AE114" s="3">
        <f t="shared" si="50"/>
        <v>284</v>
      </c>
    </row>
    <row r="115" spans="1:31" ht="15.75">
      <c r="A115" s="91"/>
      <c r="B115" s="92"/>
      <c r="C115" s="92"/>
      <c r="D115" s="93"/>
      <c r="E115" s="36">
        <f>SUM(E105:E113)</f>
        <v>301000</v>
      </c>
      <c r="F115" s="33">
        <f>SUM(F105:F113)</f>
        <v>0</v>
      </c>
      <c r="G115" s="36">
        <f t="shared" si="40"/>
        <v>301000</v>
      </c>
      <c r="H115" s="44">
        <v>0</v>
      </c>
      <c r="I115" s="22">
        <f>SUM(I105:I113)</f>
        <v>300060</v>
      </c>
      <c r="J115" s="36"/>
      <c r="K115" s="10">
        <f>SUM(K105:K113)</f>
        <v>300060</v>
      </c>
      <c r="L115" s="10"/>
      <c r="M115" s="10">
        <f>SUM(M105:M113)</f>
        <v>300060</v>
      </c>
      <c r="N115" s="36">
        <f>SUM(N105:N113)</f>
        <v>0</v>
      </c>
      <c r="O115" s="10">
        <f>SUM(O105:O113)</f>
        <v>274000</v>
      </c>
      <c r="P115" s="10"/>
      <c r="Q115" s="10">
        <f>SUM(Q105:Q113)</f>
        <v>274000</v>
      </c>
      <c r="R115" s="10">
        <f>SUM(R105:R113)</f>
        <v>2000</v>
      </c>
      <c r="S115" s="10">
        <f>SUM(S105:S113)</f>
        <v>276000</v>
      </c>
      <c r="T115" s="10">
        <f>SUM(T105:T113)</f>
        <v>0</v>
      </c>
      <c r="U115" s="10">
        <f aca="true" t="shared" si="51" ref="U115:AE115">SUM(U105:U114)</f>
        <v>276000</v>
      </c>
      <c r="V115" s="10">
        <f t="shared" si="51"/>
        <v>10000</v>
      </c>
      <c r="W115" s="10">
        <f t="shared" si="51"/>
        <v>286000</v>
      </c>
      <c r="X115" s="10">
        <f t="shared" si="51"/>
        <v>0</v>
      </c>
      <c r="Y115" s="10">
        <f t="shared" si="51"/>
        <v>286000</v>
      </c>
      <c r="Z115" s="10">
        <f t="shared" si="51"/>
        <v>0</v>
      </c>
      <c r="AA115" s="10">
        <f t="shared" si="51"/>
        <v>286000</v>
      </c>
      <c r="AB115" s="10">
        <f t="shared" si="51"/>
        <v>0</v>
      </c>
      <c r="AC115" s="10">
        <f t="shared" si="51"/>
        <v>286000</v>
      </c>
      <c r="AD115" s="10"/>
      <c r="AE115" s="10">
        <f t="shared" si="51"/>
        <v>286000</v>
      </c>
    </row>
    <row r="116" spans="1:31" ht="15.75">
      <c r="A116" s="94" t="s">
        <v>34</v>
      </c>
      <c r="B116" s="94"/>
      <c r="C116" s="94"/>
      <c r="D116" s="94"/>
      <c r="E116" s="36">
        <f>E115+E104+E96+E88</f>
        <v>522000</v>
      </c>
      <c r="F116" s="36">
        <f>F115+F104+F96+F88</f>
        <v>-2300</v>
      </c>
      <c r="G116" s="36">
        <f>G115+G104+G96+G88</f>
        <v>519700</v>
      </c>
      <c r="H116" s="9">
        <v>0</v>
      </c>
      <c r="I116" s="10">
        <f>I115+I104+I96+I88</f>
        <v>518760</v>
      </c>
      <c r="J116" s="36" t="e">
        <f>J115+J104+J96+J88+#REF!</f>
        <v>#REF!</v>
      </c>
      <c r="K116" s="10" t="e">
        <f>K115+K104+K96+K88+#REF!</f>
        <v>#REF!</v>
      </c>
      <c r="L116" s="10"/>
      <c r="M116" s="10" t="e">
        <f>M115+M104+M96+M88+#REF!</f>
        <v>#REF!</v>
      </c>
      <c r="N116" s="33">
        <v>0</v>
      </c>
      <c r="O116" s="10" t="e">
        <f>O115+#REF!+O104+O96+O88</f>
        <v>#REF!</v>
      </c>
      <c r="P116" s="10" t="e">
        <f>P115+#REF!+P104+P96+P88</f>
        <v>#REF!</v>
      </c>
      <c r="Q116" s="10" t="e">
        <f>Q115+#REF!+Q104+Q96+Q88</f>
        <v>#REF!</v>
      </c>
      <c r="R116" s="10" t="e">
        <f>R115+#REF!+R104+R96+R88</f>
        <v>#REF!</v>
      </c>
      <c r="S116" s="10" t="e">
        <f>S115+#REF!+S104+S96+S88</f>
        <v>#REF!</v>
      </c>
      <c r="T116" s="10" t="e">
        <f>T115+#REF!+T104+T96+T88</f>
        <v>#REF!</v>
      </c>
      <c r="U116" s="10" t="e">
        <f>U115+#REF!+U104+U96+U88</f>
        <v>#REF!</v>
      </c>
      <c r="V116" s="10" t="e">
        <f>V115+#REF!+V104+V96+V88</f>
        <v>#REF!</v>
      </c>
      <c r="W116" s="10" t="e">
        <f>W115+#REF!+W104+W96+W88</f>
        <v>#REF!</v>
      </c>
      <c r="X116" s="10" t="e">
        <f>X115+#REF!+X104+X96+X88</f>
        <v>#REF!</v>
      </c>
      <c r="Y116" s="10" t="e">
        <f>Y115+#REF!+Y104+Y96+Y88</f>
        <v>#REF!</v>
      </c>
      <c r="Z116" s="10" t="e">
        <f>Z115+#REF!+Z104+Z96+Z88</f>
        <v>#REF!</v>
      </c>
      <c r="AA116" s="10" t="e">
        <f>AA115+#REF!+AA104+AA96+AA88</f>
        <v>#REF!</v>
      </c>
      <c r="AB116" s="10" t="e">
        <f>AB115+#REF!+AB104+AB96+AB88</f>
        <v>#REF!</v>
      </c>
      <c r="AC116" s="10">
        <f>AC115+AC104+AC96+AC88</f>
        <v>507900</v>
      </c>
      <c r="AD116" s="10"/>
      <c r="AE116" s="10">
        <f>AE115+AE104+AE96+AE88</f>
        <v>507900</v>
      </c>
    </row>
    <row r="117" spans="1:31" ht="15.75">
      <c r="A117" s="95" t="s">
        <v>35</v>
      </c>
      <c r="B117" s="96"/>
      <c r="C117" s="96"/>
      <c r="D117" s="97"/>
      <c r="E117" s="36" t="e">
        <f>E116+#REF!+E79+E51+E40+E20+E16</f>
        <v>#REF!</v>
      </c>
      <c r="F117" s="36" t="e">
        <f>F116+F84+F79+F51+F40+F20+F16</f>
        <v>#REF!</v>
      </c>
      <c r="G117" s="36" t="e">
        <f>G116+G84+G79+G51+G40+G20+G16</f>
        <v>#REF!</v>
      </c>
      <c r="H117" s="9">
        <v>0</v>
      </c>
      <c r="I117" s="10" t="e">
        <f>I116+I84+I79+I51+I40+I20+I16</f>
        <v>#REF!</v>
      </c>
      <c r="J117" s="36" t="e">
        <f>J116+J84+J79+J51+J40+J20+J16</f>
        <v>#REF!</v>
      </c>
      <c r="K117" s="10" t="e">
        <f>K116+K84+K79+K51+K40+K20+K16</f>
        <v>#REF!</v>
      </c>
      <c r="L117" s="10" t="e">
        <f>L116+L84+L79+L51+L40+L20+L16</f>
        <v>#REF!</v>
      </c>
      <c r="M117" s="10" t="e">
        <f>M116+M84+M79+M51+M40+M20+M16</f>
        <v>#REF!</v>
      </c>
      <c r="N117" s="33">
        <v>0</v>
      </c>
      <c r="O117" s="10" t="e">
        <f aca="true" t="shared" si="52" ref="O117:AE117">O116+O84+O79+O51+O40+O20+O16</f>
        <v>#REF!</v>
      </c>
      <c r="P117" s="10" t="e">
        <f t="shared" si="52"/>
        <v>#REF!</v>
      </c>
      <c r="Q117" s="10" t="e">
        <f t="shared" si="52"/>
        <v>#REF!</v>
      </c>
      <c r="R117" s="10" t="e">
        <f t="shared" si="52"/>
        <v>#REF!</v>
      </c>
      <c r="S117" s="10" t="e">
        <f t="shared" si="52"/>
        <v>#REF!</v>
      </c>
      <c r="T117" s="10" t="e">
        <f t="shared" si="52"/>
        <v>#REF!</v>
      </c>
      <c r="U117" s="10" t="e">
        <f t="shared" si="52"/>
        <v>#REF!</v>
      </c>
      <c r="V117" s="10" t="e">
        <f t="shared" si="52"/>
        <v>#REF!</v>
      </c>
      <c r="W117" s="10" t="e">
        <f t="shared" si="52"/>
        <v>#REF!</v>
      </c>
      <c r="X117" s="10" t="e">
        <f t="shared" si="52"/>
        <v>#REF!</v>
      </c>
      <c r="Y117" s="10" t="e">
        <f t="shared" si="52"/>
        <v>#REF!</v>
      </c>
      <c r="Z117" s="10" t="e">
        <f t="shared" si="52"/>
        <v>#REF!</v>
      </c>
      <c r="AA117" s="10" t="e">
        <f t="shared" si="52"/>
        <v>#REF!</v>
      </c>
      <c r="AB117" s="10" t="e">
        <f t="shared" si="52"/>
        <v>#REF!</v>
      </c>
      <c r="AC117" s="10">
        <f t="shared" si="52"/>
        <v>4091385</v>
      </c>
      <c r="AD117" s="10">
        <f t="shared" si="52"/>
        <v>0</v>
      </c>
      <c r="AE117" s="10">
        <f t="shared" si="52"/>
        <v>4091385</v>
      </c>
    </row>
  </sheetData>
  <mergeCells count="28">
    <mergeCell ref="A11:C11"/>
    <mergeCell ref="D11:D12"/>
    <mergeCell ref="D1:Q1"/>
    <mergeCell ref="D2:Q2"/>
    <mergeCell ref="D3:Q3"/>
    <mergeCell ref="D4:Q4"/>
    <mergeCell ref="A16:D16"/>
    <mergeCell ref="A20:D20"/>
    <mergeCell ref="A24:D24"/>
    <mergeCell ref="A28:D28"/>
    <mergeCell ref="A39:D39"/>
    <mergeCell ref="A40:D40"/>
    <mergeCell ref="A44:D44"/>
    <mergeCell ref="A50:D50"/>
    <mergeCell ref="A51:D51"/>
    <mergeCell ref="A75:D75"/>
    <mergeCell ref="A78:D78"/>
    <mergeCell ref="A79:D79"/>
    <mergeCell ref="A115:D115"/>
    <mergeCell ref="A116:D116"/>
    <mergeCell ref="A117:D117"/>
    <mergeCell ref="A6:AE6"/>
    <mergeCell ref="A7:AE7"/>
    <mergeCell ref="A9:AE9"/>
    <mergeCell ref="A84:D84"/>
    <mergeCell ref="A88:D88"/>
    <mergeCell ref="A96:D96"/>
    <mergeCell ref="A104:D104"/>
  </mergeCells>
  <printOptions/>
  <pageMargins left="0.75" right="0.75" top="1" bottom="1" header="0.5" footer="0.5"/>
  <pageSetup horizontalDpi="300" verticalDpi="300" orientation="portrait" paperSize="9" scale="75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Powiatu Grodz.</dc:creator>
  <cp:keywords/>
  <dc:description/>
  <cp:lastModifiedBy>Starostwo</cp:lastModifiedBy>
  <cp:lastPrinted>2003-12-18T15:55:23Z</cp:lastPrinted>
  <dcterms:created xsi:type="dcterms:W3CDTF">2000-11-02T13:19:17Z</dcterms:created>
  <dcterms:modified xsi:type="dcterms:W3CDTF">2003-12-31T12:23:41Z</dcterms:modified>
  <cp:category/>
  <cp:version/>
  <cp:contentType/>
  <cp:contentStatus/>
</cp:coreProperties>
</file>